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ngineering\Projects\2023-2 CCMG\BID\"/>
    </mc:Choice>
  </mc:AlternateContent>
  <xr:revisionPtr revIDLastSave="0" documentId="13_ncr:1_{5CD39ACC-5DF2-4CC5-A4A2-DCEA03CF77DE}" xr6:coauthVersionLast="47" xr6:coauthVersionMax="47" xr10:uidLastSave="{00000000-0000-0000-0000-000000000000}"/>
  <bookViews>
    <workbookView xWindow="-120" yWindow="-120" windowWidth="38640" windowHeight="21240" xr2:uid="{68F49D16-7BD7-4531-BE1C-1ECCE5F77DFC}"/>
  </bookViews>
  <sheets>
    <sheet name="CC 1" sheetId="1" r:id="rId1"/>
    <sheet name="Sheet2" sheetId="3" state="hidden" r:id="rId2"/>
    <sheet name="Sheet1" sheetId="2" state="hidden" r:id="rId3"/>
  </sheets>
  <definedNames>
    <definedName name="_xlnm.Print_Area" localSheetId="0">'CC 1'!$A$1:$K$53,'CC 1'!$A$55:$K$104,'CC 1'!$A$106:$K$125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8" i="1" l="1"/>
  <c r="I124" i="1" s="1"/>
  <c r="K124" i="1" s="1"/>
  <c r="I114" i="1"/>
  <c r="K114" i="1" s="1"/>
  <c r="D108" i="1"/>
  <c r="G108" i="1" s="1"/>
  <c r="K98" i="1"/>
  <c r="D97" i="1"/>
  <c r="I101" i="1" s="1"/>
  <c r="K101" i="1" s="1"/>
  <c r="K88" i="1"/>
  <c r="K94" i="1" s="1"/>
  <c r="D87" i="1"/>
  <c r="I93" i="1" s="1"/>
  <c r="K93" i="1" s="1"/>
  <c r="K78" i="1"/>
  <c r="D77" i="1"/>
  <c r="I83" i="1" s="1"/>
  <c r="K83" i="1" s="1"/>
  <c r="K68" i="1"/>
  <c r="D67" i="1"/>
  <c r="G67" i="1" s="1"/>
  <c r="K58" i="1"/>
  <c r="D57" i="1"/>
  <c r="I61" i="1" s="1"/>
  <c r="K61" i="1" s="1"/>
  <c r="I50" i="1"/>
  <c r="K50" i="1" s="1"/>
  <c r="K47" i="1"/>
  <c r="G46" i="1"/>
  <c r="I49" i="1" s="1"/>
  <c r="K49" i="1" s="1"/>
  <c r="D46" i="1"/>
  <c r="I52" i="1" s="1"/>
  <c r="K52" i="1" s="1"/>
  <c r="K37" i="1"/>
  <c r="D36" i="1"/>
  <c r="I42" i="1" s="1"/>
  <c r="K42" i="1" s="1"/>
  <c r="K27" i="1"/>
  <c r="D26" i="1"/>
  <c r="G26" i="1" s="1"/>
  <c r="K17" i="1"/>
  <c r="D16" i="1"/>
  <c r="I20" i="1" s="1"/>
  <c r="K20" i="1" s="1"/>
  <c r="K12" i="1"/>
  <c r="K11" i="1"/>
  <c r="K10" i="1"/>
  <c r="K9" i="1"/>
  <c r="I8" i="1"/>
  <c r="K8" i="1" s="1"/>
  <c r="I6" i="1"/>
  <c r="K6" i="1" s="1"/>
  <c r="K4" i="1"/>
  <c r="G3" i="1"/>
  <c r="I7" i="1" s="1"/>
  <c r="K7" i="1" s="1"/>
  <c r="E3" i="1"/>
  <c r="I91" i="1" l="1"/>
  <c r="K91" i="1" s="1"/>
  <c r="I73" i="1"/>
  <c r="K73" i="1" s="1"/>
  <c r="I32" i="1"/>
  <c r="K32" i="1" s="1"/>
  <c r="G87" i="1"/>
  <c r="I90" i="1" s="1"/>
  <c r="K90" i="1" s="1"/>
  <c r="I122" i="1"/>
  <c r="K122" i="1" s="1"/>
  <c r="I72" i="1"/>
  <c r="K72" i="1" s="1"/>
  <c r="I70" i="1"/>
  <c r="K70" i="1" s="1"/>
  <c r="I69" i="1"/>
  <c r="K69" i="1" s="1"/>
  <c r="K13" i="1"/>
  <c r="I113" i="1"/>
  <c r="K113" i="1" s="1"/>
  <c r="I111" i="1"/>
  <c r="K111" i="1" s="1"/>
  <c r="I110" i="1"/>
  <c r="K110" i="1" s="1"/>
  <c r="I31" i="1"/>
  <c r="K31" i="1" s="1"/>
  <c r="I29" i="1"/>
  <c r="K29" i="1" s="1"/>
  <c r="I28" i="1"/>
  <c r="K28" i="1" s="1"/>
  <c r="K33" i="1" s="1"/>
  <c r="G57" i="1"/>
  <c r="G16" i="1"/>
  <c r="G97" i="1"/>
  <c r="I5" i="1"/>
  <c r="K5" i="1" s="1"/>
  <c r="I22" i="1"/>
  <c r="K22" i="1" s="1"/>
  <c r="I40" i="1"/>
  <c r="K40" i="1" s="1"/>
  <c r="I51" i="1"/>
  <c r="K51" i="1" s="1"/>
  <c r="I63" i="1"/>
  <c r="K63" i="1" s="1"/>
  <c r="I81" i="1"/>
  <c r="K81" i="1" s="1"/>
  <c r="I92" i="1"/>
  <c r="K92" i="1" s="1"/>
  <c r="I103" i="1"/>
  <c r="K103" i="1" s="1"/>
  <c r="I112" i="1"/>
  <c r="K112" i="1" s="1"/>
  <c r="G118" i="1"/>
  <c r="I30" i="1"/>
  <c r="K30" i="1" s="1"/>
  <c r="G36" i="1"/>
  <c r="I48" i="1"/>
  <c r="K48" i="1" s="1"/>
  <c r="K53" i="1" s="1"/>
  <c r="I71" i="1"/>
  <c r="K71" i="1" s="1"/>
  <c r="K74" i="1" s="1"/>
  <c r="G77" i="1"/>
  <c r="I89" i="1"/>
  <c r="K89" i="1" s="1"/>
  <c r="K115" i="1" l="1"/>
  <c r="I38" i="1"/>
  <c r="K38" i="1" s="1"/>
  <c r="I41" i="1"/>
  <c r="K41" i="1" s="1"/>
  <c r="I39" i="1"/>
  <c r="K39" i="1" s="1"/>
  <c r="I100" i="1"/>
  <c r="K100" i="1" s="1"/>
  <c r="I99" i="1"/>
  <c r="K99" i="1" s="1"/>
  <c r="I102" i="1"/>
  <c r="K102" i="1" s="1"/>
  <c r="I79" i="1"/>
  <c r="K79" i="1" s="1"/>
  <c r="K84" i="1" s="1"/>
  <c r="I82" i="1"/>
  <c r="K82" i="1" s="1"/>
  <c r="I80" i="1"/>
  <c r="K80" i="1" s="1"/>
  <c r="I19" i="1"/>
  <c r="K19" i="1" s="1"/>
  <c r="I18" i="1"/>
  <c r="K18" i="1" s="1"/>
  <c r="I21" i="1"/>
  <c r="K21" i="1" s="1"/>
  <c r="I121" i="1"/>
  <c r="K121" i="1" s="1"/>
  <c r="I120" i="1"/>
  <c r="K120" i="1" s="1"/>
  <c r="I123" i="1"/>
  <c r="K123" i="1" s="1"/>
  <c r="I60" i="1"/>
  <c r="K60" i="1" s="1"/>
  <c r="I62" i="1"/>
  <c r="K62" i="1" s="1"/>
  <c r="I59" i="1"/>
  <c r="K59" i="1" s="1"/>
  <c r="K64" i="1" s="1"/>
  <c r="K104" i="1" l="1"/>
  <c r="K125" i="1"/>
  <c r="K23" i="1"/>
  <c r="K43" i="1"/>
</calcChain>
</file>

<file path=xl/sharedStrings.xml><?xml version="1.0" encoding="utf-8"?>
<sst xmlns="http://schemas.openxmlformats.org/spreadsheetml/2006/main" count="379" uniqueCount="81">
  <si>
    <t>BID</t>
  </si>
  <si>
    <t>Group</t>
  </si>
  <si>
    <t>Item</t>
  </si>
  <si>
    <t>Road</t>
  </si>
  <si>
    <t>Shape Length</t>
  </si>
  <si>
    <t>Approx. Miles</t>
  </si>
  <si>
    <t>Road Width</t>
  </si>
  <si>
    <t>Unit</t>
  </si>
  <si>
    <t>Unit Quantities</t>
  </si>
  <si>
    <t>Price per Unit</t>
  </si>
  <si>
    <t>Extension</t>
  </si>
  <si>
    <t>CC</t>
  </si>
  <si>
    <t>LS</t>
  </si>
  <si>
    <t>SYS</t>
  </si>
  <si>
    <t>Tack Coat</t>
  </si>
  <si>
    <t>Joint Seal</t>
  </si>
  <si>
    <t>LFT</t>
  </si>
  <si>
    <t>TON</t>
  </si>
  <si>
    <t>LF</t>
  </si>
  <si>
    <t>Pavement Markings, Thermoplastic, White, Stop Bar, 24"</t>
  </si>
  <si>
    <t>#53 Gravel Shoulders</t>
  </si>
  <si>
    <t>TOTAL FOR ITEM</t>
  </si>
  <si>
    <t xml:space="preserve">Prep Cost (Grind) </t>
  </si>
  <si>
    <t xml:space="preserve">Asphalt Grinding Full Depth </t>
  </si>
  <si>
    <t>Sq Yards</t>
  </si>
  <si>
    <r>
      <t>275 lb/yd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HMA, Type B Surface 12.5 mm</t>
    </r>
  </si>
  <si>
    <t>Line, Paint, Solid, Yellow 4"</t>
  </si>
  <si>
    <t>Line, Paint, Solid, White 4"</t>
  </si>
  <si>
    <t>County Road 4 (County Road 5 to County Road 7)</t>
  </si>
  <si>
    <t>Concrete Removal</t>
  </si>
  <si>
    <t xml:space="preserve">Road </t>
  </si>
  <si>
    <t>From</t>
  </si>
  <si>
    <t>To</t>
  </si>
  <si>
    <t>Length</t>
  </si>
  <si>
    <t>Iris Ct</t>
  </si>
  <si>
    <t>CR 4</t>
  </si>
  <si>
    <t>Cobblestone Way</t>
  </si>
  <si>
    <t>Country Acres Drive</t>
  </si>
  <si>
    <t>Bison Ridge</t>
  </si>
  <si>
    <t>Iris Cr</t>
  </si>
  <si>
    <t>Centenial Drive</t>
  </si>
  <si>
    <t>Bittersweet Lane</t>
  </si>
  <si>
    <t>Centenial Dr</t>
  </si>
  <si>
    <t>Ridgeway Ln</t>
  </si>
  <si>
    <t>Bittersweet Ln West</t>
  </si>
  <si>
    <t xml:space="preserve">CR 4 </t>
  </si>
  <si>
    <t>Bittersweet Ln</t>
  </si>
  <si>
    <t>Ridgeway Dr</t>
  </si>
  <si>
    <t>Country Acres</t>
  </si>
  <si>
    <t>Lamplighter Ln</t>
  </si>
  <si>
    <t>Centenial Ct</t>
  </si>
  <si>
    <t>End</t>
  </si>
  <si>
    <t>Country Acres Ct</t>
  </si>
  <si>
    <t>Country Acres Dr</t>
  </si>
  <si>
    <t>CC2</t>
  </si>
  <si>
    <t>CC3</t>
  </si>
  <si>
    <t>CC4</t>
  </si>
  <si>
    <t>CC5</t>
  </si>
  <si>
    <t>CC6</t>
  </si>
  <si>
    <t>CC7</t>
  </si>
  <si>
    <t>CC8</t>
  </si>
  <si>
    <t>CC9</t>
  </si>
  <si>
    <t>CC10</t>
  </si>
  <si>
    <t>CC11</t>
  </si>
  <si>
    <t>CC12</t>
  </si>
  <si>
    <t>Iris Ct from CR 4 to Cobblestone Way</t>
  </si>
  <si>
    <t xml:space="preserve">Prep Cost (Mill) </t>
  </si>
  <si>
    <t>Asphalt Milling (2 inches)</t>
  </si>
  <si>
    <r>
      <t>220 lb/yd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HMA, Type B Surface 12.5 mm</t>
    </r>
  </si>
  <si>
    <t>Shoulders (topsoil)</t>
  </si>
  <si>
    <t>Cobblestone Way from Iris Ct to Country Acres Dr</t>
  </si>
  <si>
    <t>Country Acres Dr from Cobblestone Way to CR 4</t>
  </si>
  <si>
    <t>Bison Ridge from Iris Ct to Cobblestone Way</t>
  </si>
  <si>
    <t>Centenial Dr gtom Bittersweet Ln to Country Acres</t>
  </si>
  <si>
    <t>Bittersweet Ln West from Centenial Dr to Ridgeway Ln</t>
  </si>
  <si>
    <t>Ridgeway from CR 4 to Centential Dr</t>
  </si>
  <si>
    <t>Bittersweet Ln from Ridgeway Dr to Country Acres</t>
  </si>
  <si>
    <t>Lamplighter Ln from Ridgeway Dr to Country Acres</t>
  </si>
  <si>
    <t>Centenial Ct from Centenial Dr to End</t>
  </si>
  <si>
    <t>Country Acres Ct from Country Acres Dr to End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</si>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</sst>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.00"/>
    <numFmt numFmtId="166" formatCode="mm/dd/yy;@"/>
  </numFmts>
  <fonts count="12" x14ac:knownFonts="1">
    <font>
      <sz val="11"/>
      <color theme="1"/>
      <name val="Calibri"/>
      <family val="2"/>
    </font>
    <font>
      <sz val="2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4"/>
      <name val="Arial"/>
      <family val="2"/>
    </font>
    <font>
      <sz val="14"/>
      <name val="Arial Black"/>
      <family val="2"/>
    </font>
    <font>
      <sz val="36"/>
      <name val="Arial"/>
      <family val="2"/>
    </font>
    <font>
      <sz val="14"/>
      <name val="Arial"/>
      <family val="2"/>
    </font>
    <font>
      <vertAlign val="superscript"/>
      <sz val="14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2" fontId="3" fillId="2" borderId="1" xfId="0" applyNumberFormat="1" applyFont="1" applyFill="1" applyBorder="1" applyAlignment="1" applyProtection="1">
      <alignment vertical="center"/>
      <protection locked="0" hidden="1"/>
    </xf>
    <xf numFmtId="2" fontId="3" fillId="2" borderId="2" xfId="0" applyNumberFormat="1" applyFont="1" applyFill="1" applyBorder="1" applyAlignment="1" applyProtection="1">
      <alignment vertical="center"/>
      <protection locked="0" hidden="1"/>
    </xf>
    <xf numFmtId="164" fontId="3" fillId="2" borderId="2" xfId="0" applyNumberFormat="1" applyFont="1" applyFill="1" applyBorder="1" applyAlignment="1" applyProtection="1">
      <alignment vertical="center"/>
      <protection locked="0" hidden="1"/>
    </xf>
    <xf numFmtId="1" fontId="3" fillId="2" borderId="2" xfId="0" applyNumberFormat="1" applyFont="1" applyFill="1" applyBorder="1" applyAlignment="1" applyProtection="1">
      <alignment vertical="center"/>
      <protection locked="0" hidden="1"/>
    </xf>
    <xf numFmtId="1" fontId="4" fillId="2" borderId="2" xfId="0" applyNumberFormat="1" applyFont="1" applyFill="1" applyBorder="1" applyAlignment="1" applyProtection="1">
      <alignment horizontal="center" vertical="center"/>
      <protection locked="0" hidden="1"/>
    </xf>
    <xf numFmtId="165" fontId="4" fillId="2" borderId="2" xfId="0" applyNumberFormat="1" applyFont="1" applyFill="1" applyBorder="1" applyAlignment="1" applyProtection="1">
      <alignment horizontal="left" vertical="center"/>
      <protection locked="0" hidden="1"/>
    </xf>
    <xf numFmtId="4" fontId="4" fillId="2" borderId="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 hidden="1"/>
    </xf>
    <xf numFmtId="2" fontId="5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" fontId="5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65" fontId="5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4" fontId="5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 vertical="center"/>
      <protection locked="0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4" fontId="8" fillId="0" borderId="4" xfId="0" applyNumberFormat="1" applyFont="1" applyBorder="1" applyAlignment="1" applyProtection="1">
      <alignment horizontal="center" vertical="center" wrapText="1"/>
      <protection hidden="1"/>
    </xf>
    <xf numFmtId="4" fontId="8" fillId="0" borderId="4" xfId="0" applyNumberFormat="1" applyFont="1" applyBorder="1" applyAlignment="1" applyProtection="1">
      <alignment horizontal="center" vertical="center" wrapText="1"/>
      <protection locked="0" hidden="1"/>
    </xf>
    <xf numFmtId="3" fontId="8" fillId="0" borderId="4" xfId="0" applyNumberFormat="1" applyFont="1" applyBorder="1" applyAlignment="1" applyProtection="1">
      <alignment horizontal="center" vertical="center" wrapText="1"/>
      <protection hidden="1"/>
    </xf>
    <xf numFmtId="165" fontId="8" fillId="0" borderId="4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 wrapText="1"/>
      <protection locked="0" hidden="1"/>
    </xf>
    <xf numFmtId="165" fontId="8" fillId="0" borderId="4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vertical="center"/>
      <protection locked="0" hidden="1"/>
    </xf>
    <xf numFmtId="164" fontId="3" fillId="0" borderId="0" xfId="0" applyNumberFormat="1" applyFont="1" applyAlignment="1" applyProtection="1">
      <alignment vertical="center"/>
      <protection locked="0" hidden="1"/>
    </xf>
    <xf numFmtId="1" fontId="3" fillId="0" borderId="0" xfId="0" applyNumberFormat="1" applyFont="1" applyAlignment="1" applyProtection="1">
      <alignment vertical="center"/>
      <protection locked="0" hidden="1"/>
    </xf>
    <xf numFmtId="1" fontId="3" fillId="0" borderId="0" xfId="0" applyNumberFormat="1" applyFont="1" applyAlignment="1" applyProtection="1">
      <alignment horizontal="center" vertical="center"/>
      <protection locked="0" hidden="1"/>
    </xf>
    <xf numFmtId="165" fontId="3" fillId="0" borderId="0" xfId="0" applyNumberFormat="1" applyFont="1" applyAlignment="1" applyProtection="1">
      <alignment horizontal="right" vertical="center"/>
      <protection locked="0" hidden="1"/>
    </xf>
    <xf numFmtId="4" fontId="3" fillId="0" borderId="0" xfId="0" applyNumberFormat="1" applyFont="1" applyAlignment="1" applyProtection="1">
      <alignment horizontal="right" vertical="center"/>
      <protection locked="0" hidden="1"/>
    </xf>
    <xf numFmtId="165" fontId="3" fillId="0" borderId="0" xfId="0" applyNumberFormat="1" applyFont="1" applyAlignment="1" applyProtection="1">
      <alignment horizontal="right" vertical="center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166" fontId="0" fillId="0" borderId="0" xfId="0" applyNumberFormat="1" applyAlignment="1" applyProtection="1">
      <alignment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1" fontId="8" fillId="0" borderId="4" xfId="0" applyNumberFormat="1" applyFont="1" applyBorder="1" applyAlignment="1" applyProtection="1">
      <alignment horizontal="center" vertical="center" wrapText="1"/>
      <protection locked="0" hidden="1"/>
    </xf>
    <xf numFmtId="4" fontId="4" fillId="0" borderId="0" xfId="0" applyNumberFormat="1" applyFont="1" applyAlignment="1" applyProtection="1">
      <alignment vertical="center"/>
      <protection locked="0"/>
    </xf>
    <xf numFmtId="0" fontId="8" fillId="5" borderId="2" xfId="0" applyFont="1" applyFill="1" applyBorder="1" applyAlignment="1" applyProtection="1">
      <alignment horizontal="right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right" vertical="center"/>
      <protection locked="0"/>
    </xf>
    <xf numFmtId="165" fontId="8" fillId="0" borderId="2" xfId="0" applyNumberFormat="1" applyFont="1" applyBorder="1" applyAlignment="1">
      <alignment horizontal="right" vertical="center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right" vertical="center"/>
      <protection locked="0"/>
    </xf>
    <xf numFmtId="0" fontId="8" fillId="5" borderId="2" xfId="0" applyFont="1" applyFill="1" applyBorder="1" applyAlignment="1" applyProtection="1">
      <alignment horizontal="right" vertical="center"/>
      <protection locked="0"/>
    </xf>
    <xf numFmtId="0" fontId="8" fillId="5" borderId="3" xfId="0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CB025-BA2D-461D-94AD-9C34F0D7A523}">
  <sheetPr>
    <tabColor rgb="FFFFFF00"/>
    <pageSetUpPr fitToPage="1"/>
  </sheetPr>
  <dimension ref="A1:W133"/>
  <sheetViews>
    <sheetView tabSelected="1" zoomScale="70" zoomScaleNormal="70" zoomScaleSheetLayoutView="40" zoomScalePageLayoutView="38" workbookViewId="0">
      <selection activeCell="O7" sqref="O7"/>
    </sheetView>
  </sheetViews>
  <sheetFormatPr defaultRowHeight="35.1" customHeight="1" x14ac:dyDescent="0.25"/>
  <cols>
    <col min="1" max="1" width="15.7109375" style="1" customWidth="1"/>
    <col min="2" max="2" width="14.28515625" style="1" customWidth="1"/>
    <col min="3" max="3" width="201.28515625" style="2" customWidth="1"/>
    <col min="4" max="4" width="31.5703125" style="31" customWidth="1"/>
    <col min="5" max="5" width="32" style="31" customWidth="1"/>
    <col min="6" max="6" width="29.7109375" style="32" customWidth="1"/>
    <col min="7" max="7" width="27.5703125" style="33" customWidth="1"/>
    <col min="8" max="8" width="12.42578125" style="33" customWidth="1"/>
    <col min="9" max="9" width="26.5703125" style="34" customWidth="1"/>
    <col min="10" max="10" width="24.140625" style="35" customWidth="1"/>
    <col min="11" max="11" width="21.85546875" style="36" customWidth="1"/>
    <col min="12" max="12" width="2.28515625" style="36" customWidth="1"/>
    <col min="13" max="13" width="2.5703125" style="37" customWidth="1"/>
    <col min="14" max="14" width="3" style="37" customWidth="1"/>
    <col min="15" max="15" width="2.85546875" style="38" customWidth="1"/>
    <col min="16" max="16" width="2.7109375" style="39" customWidth="1"/>
    <col min="17" max="17" width="3.5703125" style="10" bestFit="1" customWidth="1"/>
    <col min="18" max="18" width="3" style="10" bestFit="1" customWidth="1"/>
    <col min="19" max="19" width="1.5703125" style="10" bestFit="1" customWidth="1"/>
    <col min="20" max="20" width="1.42578125" style="10" bestFit="1" customWidth="1"/>
    <col min="21" max="21" width="3.5703125" style="10" bestFit="1" customWidth="1"/>
    <col min="22" max="22" width="3" style="10" bestFit="1" customWidth="1"/>
    <col min="23" max="235" width="1.42578125" style="10"/>
    <col min="236" max="236" width="1.5703125" style="10" customWidth="1"/>
    <col min="237" max="237" width="7.42578125" style="10" bestFit="1" customWidth="1"/>
    <col min="238" max="238" width="3.5703125" style="10" bestFit="1" customWidth="1"/>
    <col min="239" max="239" width="1.7109375" style="10" bestFit="1" customWidth="1"/>
    <col min="240" max="240" width="1.42578125" style="10" customWidth="1"/>
    <col min="241" max="241" width="2.42578125" style="10" bestFit="1" customWidth="1"/>
    <col min="242" max="242" width="2.140625" style="10" bestFit="1" customWidth="1"/>
    <col min="243" max="243" width="3.42578125" style="10" bestFit="1" customWidth="1"/>
    <col min="244" max="244" width="1.85546875" style="10" customWidth="1"/>
    <col min="245" max="245" width="2.85546875" style="10" customWidth="1"/>
    <col min="246" max="246" width="2.5703125" style="10" customWidth="1"/>
    <col min="247" max="247" width="2.7109375" style="10" customWidth="1"/>
    <col min="248" max="248" width="3.7109375" style="10" customWidth="1"/>
    <col min="249" max="249" width="6.140625" style="10" customWidth="1"/>
    <col min="250" max="491" width="1.42578125" style="10"/>
    <col min="492" max="492" width="1.5703125" style="10" customWidth="1"/>
    <col min="493" max="493" width="7.42578125" style="10" bestFit="1" customWidth="1"/>
    <col min="494" max="494" width="3.5703125" style="10" bestFit="1" customWidth="1"/>
    <col min="495" max="495" width="1.7109375" style="10" bestFit="1" customWidth="1"/>
    <col min="496" max="496" width="1.42578125" style="10" customWidth="1"/>
    <col min="497" max="497" width="2.42578125" style="10" bestFit="1" customWidth="1"/>
    <col min="498" max="498" width="2.140625" style="10" bestFit="1" customWidth="1"/>
    <col min="499" max="499" width="3.42578125" style="10" bestFit="1" customWidth="1"/>
    <col min="500" max="500" width="1.85546875" style="10" customWidth="1"/>
    <col min="501" max="501" width="2.85546875" style="10" customWidth="1"/>
    <col min="502" max="502" width="2.5703125" style="10" customWidth="1"/>
    <col min="503" max="503" width="2.7109375" style="10" customWidth="1"/>
    <col min="504" max="504" width="3.7109375" style="10" customWidth="1"/>
    <col min="505" max="505" width="6.140625" style="10" customWidth="1"/>
    <col min="506" max="747" width="1.42578125" style="10"/>
    <col min="748" max="748" width="1.5703125" style="10" customWidth="1"/>
    <col min="749" max="749" width="7.42578125" style="10" bestFit="1" customWidth="1"/>
    <col min="750" max="750" width="3.5703125" style="10" bestFit="1" customWidth="1"/>
    <col min="751" max="751" width="1.7109375" style="10" bestFit="1" customWidth="1"/>
    <col min="752" max="752" width="1.42578125" style="10" customWidth="1"/>
    <col min="753" max="753" width="2.42578125" style="10" bestFit="1" customWidth="1"/>
    <col min="754" max="754" width="2.140625" style="10" bestFit="1" customWidth="1"/>
    <col min="755" max="755" width="3.42578125" style="10" bestFit="1" customWidth="1"/>
    <col min="756" max="756" width="1.85546875" style="10" customWidth="1"/>
    <col min="757" max="757" width="2.85546875" style="10" customWidth="1"/>
    <col min="758" max="758" width="2.5703125" style="10" customWidth="1"/>
    <col min="759" max="759" width="2.7109375" style="10" customWidth="1"/>
    <col min="760" max="760" width="3.7109375" style="10" customWidth="1"/>
    <col min="761" max="761" width="6.140625" style="10" customWidth="1"/>
    <col min="762" max="1003" width="1.42578125" style="10"/>
    <col min="1004" max="1004" width="1.5703125" style="10" customWidth="1"/>
    <col min="1005" max="1005" width="7.42578125" style="10" bestFit="1" customWidth="1"/>
    <col min="1006" max="1006" width="3.5703125" style="10" bestFit="1" customWidth="1"/>
    <col min="1007" max="1007" width="1.7109375" style="10" bestFit="1" customWidth="1"/>
    <col min="1008" max="1008" width="1.42578125" style="10" customWidth="1"/>
    <col min="1009" max="1009" width="2.42578125" style="10" bestFit="1" customWidth="1"/>
    <col min="1010" max="1010" width="2.140625" style="10" bestFit="1" customWidth="1"/>
    <col min="1011" max="1011" width="3.42578125" style="10" bestFit="1" customWidth="1"/>
    <col min="1012" max="1012" width="1.85546875" style="10" customWidth="1"/>
    <col min="1013" max="1013" width="2.85546875" style="10" customWidth="1"/>
    <col min="1014" max="1014" width="2.5703125" style="10" customWidth="1"/>
    <col min="1015" max="1015" width="2.7109375" style="10" customWidth="1"/>
    <col min="1016" max="1016" width="3.7109375" style="10" customWidth="1"/>
    <col min="1017" max="1017" width="6.140625" style="10" customWidth="1"/>
    <col min="1018" max="1259" width="8.7109375" style="10"/>
    <col min="1260" max="1260" width="1.5703125" style="10" customWidth="1"/>
    <col min="1261" max="1261" width="7.42578125" style="10" bestFit="1" customWidth="1"/>
    <col min="1262" max="1262" width="3.5703125" style="10" bestFit="1" customWidth="1"/>
    <col min="1263" max="1263" width="1.7109375" style="10" bestFit="1" customWidth="1"/>
    <col min="1264" max="1264" width="1.42578125" style="10" customWidth="1"/>
    <col min="1265" max="1265" width="2.42578125" style="10" bestFit="1" customWidth="1"/>
    <col min="1266" max="1266" width="2.140625" style="10" bestFit="1" customWidth="1"/>
    <col min="1267" max="1267" width="3.42578125" style="10" bestFit="1" customWidth="1"/>
    <col min="1268" max="1268" width="1.85546875" style="10" customWidth="1"/>
    <col min="1269" max="1269" width="2.85546875" style="10" customWidth="1"/>
    <col min="1270" max="1270" width="2.5703125" style="10" customWidth="1"/>
    <col min="1271" max="1271" width="2.7109375" style="10" customWidth="1"/>
    <col min="1272" max="1272" width="3.7109375" style="10" customWidth="1"/>
    <col min="1273" max="1273" width="6.140625" style="10" customWidth="1"/>
    <col min="1274" max="1515" width="1.42578125" style="10"/>
    <col min="1516" max="1516" width="1.5703125" style="10" customWidth="1"/>
    <col min="1517" max="1517" width="7.42578125" style="10" bestFit="1" customWidth="1"/>
    <col min="1518" max="1518" width="3.5703125" style="10" bestFit="1" customWidth="1"/>
    <col min="1519" max="1519" width="1.7109375" style="10" bestFit="1" customWidth="1"/>
    <col min="1520" max="1520" width="1.42578125" style="10" customWidth="1"/>
    <col min="1521" max="1521" width="2.42578125" style="10" bestFit="1" customWidth="1"/>
    <col min="1522" max="1522" width="2.140625" style="10" bestFit="1" customWidth="1"/>
    <col min="1523" max="1523" width="3.42578125" style="10" bestFit="1" customWidth="1"/>
    <col min="1524" max="1524" width="1.85546875" style="10" customWidth="1"/>
    <col min="1525" max="1525" width="2.85546875" style="10" customWidth="1"/>
    <col min="1526" max="1526" width="2.5703125" style="10" customWidth="1"/>
    <col min="1527" max="1527" width="2.7109375" style="10" customWidth="1"/>
    <col min="1528" max="1528" width="3.7109375" style="10" customWidth="1"/>
    <col min="1529" max="1529" width="6.140625" style="10" customWidth="1"/>
    <col min="1530" max="1771" width="1.42578125" style="10"/>
    <col min="1772" max="1772" width="1.5703125" style="10" customWidth="1"/>
    <col min="1773" max="1773" width="7.42578125" style="10" bestFit="1" customWidth="1"/>
    <col min="1774" max="1774" width="3.5703125" style="10" bestFit="1" customWidth="1"/>
    <col min="1775" max="1775" width="1.7109375" style="10" bestFit="1" customWidth="1"/>
    <col min="1776" max="1776" width="1.42578125" style="10" customWidth="1"/>
    <col min="1777" max="1777" width="2.42578125" style="10" bestFit="1" customWidth="1"/>
    <col min="1778" max="1778" width="2.140625" style="10" bestFit="1" customWidth="1"/>
    <col min="1779" max="1779" width="3.42578125" style="10" bestFit="1" customWidth="1"/>
    <col min="1780" max="1780" width="1.85546875" style="10" customWidth="1"/>
    <col min="1781" max="1781" width="2.85546875" style="10" customWidth="1"/>
    <col min="1782" max="1782" width="2.5703125" style="10" customWidth="1"/>
    <col min="1783" max="1783" width="2.7109375" style="10" customWidth="1"/>
    <col min="1784" max="1784" width="3.7109375" style="10" customWidth="1"/>
    <col min="1785" max="1785" width="6.140625" style="10" customWidth="1"/>
    <col min="1786" max="2027" width="1.42578125" style="10"/>
    <col min="2028" max="2028" width="1.5703125" style="10" customWidth="1"/>
    <col min="2029" max="2029" width="7.42578125" style="10" bestFit="1" customWidth="1"/>
    <col min="2030" max="2030" width="3.5703125" style="10" bestFit="1" customWidth="1"/>
    <col min="2031" max="2031" width="1.7109375" style="10" bestFit="1" customWidth="1"/>
    <col min="2032" max="2032" width="1.42578125" style="10" customWidth="1"/>
    <col min="2033" max="2033" width="2.42578125" style="10" bestFit="1" customWidth="1"/>
    <col min="2034" max="2034" width="2.140625" style="10" bestFit="1" customWidth="1"/>
    <col min="2035" max="2035" width="3.42578125" style="10" bestFit="1" customWidth="1"/>
    <col min="2036" max="2036" width="1.85546875" style="10" customWidth="1"/>
    <col min="2037" max="2037" width="2.85546875" style="10" customWidth="1"/>
    <col min="2038" max="2038" width="2.5703125" style="10" customWidth="1"/>
    <col min="2039" max="2039" width="2.7109375" style="10" customWidth="1"/>
    <col min="2040" max="2040" width="3.7109375" style="10" customWidth="1"/>
    <col min="2041" max="2041" width="6.140625" style="10" customWidth="1"/>
    <col min="2042" max="2283" width="8.7109375" style="10"/>
    <col min="2284" max="2284" width="1.5703125" style="10" customWidth="1"/>
    <col min="2285" max="2285" width="7.42578125" style="10" bestFit="1" customWidth="1"/>
    <col min="2286" max="2286" width="3.5703125" style="10" bestFit="1" customWidth="1"/>
    <col min="2287" max="2287" width="1.7109375" style="10" bestFit="1" customWidth="1"/>
    <col min="2288" max="2288" width="1.42578125" style="10" customWidth="1"/>
    <col min="2289" max="2289" width="2.42578125" style="10" bestFit="1" customWidth="1"/>
    <col min="2290" max="2290" width="2.140625" style="10" bestFit="1" customWidth="1"/>
    <col min="2291" max="2291" width="3.42578125" style="10" bestFit="1" customWidth="1"/>
    <col min="2292" max="2292" width="1.85546875" style="10" customWidth="1"/>
    <col min="2293" max="2293" width="2.85546875" style="10" customWidth="1"/>
    <col min="2294" max="2294" width="2.5703125" style="10" customWidth="1"/>
    <col min="2295" max="2295" width="2.7109375" style="10" customWidth="1"/>
    <col min="2296" max="2296" width="3.7109375" style="10" customWidth="1"/>
    <col min="2297" max="2297" width="6.140625" style="10" customWidth="1"/>
    <col min="2298" max="2539" width="1.42578125" style="10"/>
    <col min="2540" max="2540" width="1.5703125" style="10" customWidth="1"/>
    <col min="2541" max="2541" width="7.42578125" style="10" bestFit="1" customWidth="1"/>
    <col min="2542" max="2542" width="3.5703125" style="10" bestFit="1" customWidth="1"/>
    <col min="2543" max="2543" width="1.7109375" style="10" bestFit="1" customWidth="1"/>
    <col min="2544" max="2544" width="1.42578125" style="10" customWidth="1"/>
    <col min="2545" max="2545" width="2.42578125" style="10" bestFit="1" customWidth="1"/>
    <col min="2546" max="2546" width="2.140625" style="10" bestFit="1" customWidth="1"/>
    <col min="2547" max="2547" width="3.42578125" style="10" bestFit="1" customWidth="1"/>
    <col min="2548" max="2548" width="1.85546875" style="10" customWidth="1"/>
    <col min="2549" max="2549" width="2.85546875" style="10" customWidth="1"/>
    <col min="2550" max="2550" width="2.5703125" style="10" customWidth="1"/>
    <col min="2551" max="2551" width="2.7109375" style="10" customWidth="1"/>
    <col min="2552" max="2552" width="3.7109375" style="10" customWidth="1"/>
    <col min="2553" max="2553" width="6.140625" style="10" customWidth="1"/>
    <col min="2554" max="2795" width="1.42578125" style="10"/>
    <col min="2796" max="2796" width="1.5703125" style="10" customWidth="1"/>
    <col min="2797" max="2797" width="7.42578125" style="10" bestFit="1" customWidth="1"/>
    <col min="2798" max="2798" width="3.5703125" style="10" bestFit="1" customWidth="1"/>
    <col min="2799" max="2799" width="1.7109375" style="10" bestFit="1" customWidth="1"/>
    <col min="2800" max="2800" width="1.42578125" style="10" customWidth="1"/>
    <col min="2801" max="2801" width="2.42578125" style="10" bestFit="1" customWidth="1"/>
    <col min="2802" max="2802" width="2.140625" style="10" bestFit="1" customWidth="1"/>
    <col min="2803" max="2803" width="3.42578125" style="10" bestFit="1" customWidth="1"/>
    <col min="2804" max="2804" width="1.85546875" style="10" customWidth="1"/>
    <col min="2805" max="2805" width="2.85546875" style="10" customWidth="1"/>
    <col min="2806" max="2806" width="2.5703125" style="10" customWidth="1"/>
    <col min="2807" max="2807" width="2.7109375" style="10" customWidth="1"/>
    <col min="2808" max="2808" width="3.7109375" style="10" customWidth="1"/>
    <col min="2809" max="2809" width="6.140625" style="10" customWidth="1"/>
    <col min="2810" max="3051" width="1.42578125" style="10"/>
    <col min="3052" max="3052" width="1.5703125" style="10" customWidth="1"/>
    <col min="3053" max="3053" width="7.42578125" style="10" bestFit="1" customWidth="1"/>
    <col min="3054" max="3054" width="3.5703125" style="10" bestFit="1" customWidth="1"/>
    <col min="3055" max="3055" width="1.7109375" style="10" bestFit="1" customWidth="1"/>
    <col min="3056" max="3056" width="1.42578125" style="10" customWidth="1"/>
    <col min="3057" max="3057" width="2.42578125" style="10" bestFit="1" customWidth="1"/>
    <col min="3058" max="3058" width="2.140625" style="10" bestFit="1" customWidth="1"/>
    <col min="3059" max="3059" width="3.42578125" style="10" bestFit="1" customWidth="1"/>
    <col min="3060" max="3060" width="1.85546875" style="10" customWidth="1"/>
    <col min="3061" max="3061" width="2.85546875" style="10" customWidth="1"/>
    <col min="3062" max="3062" width="2.5703125" style="10" customWidth="1"/>
    <col min="3063" max="3063" width="2.7109375" style="10" customWidth="1"/>
    <col min="3064" max="3064" width="3.7109375" style="10" customWidth="1"/>
    <col min="3065" max="3065" width="6.140625" style="10" customWidth="1"/>
    <col min="3066" max="3307" width="8.7109375" style="10"/>
    <col min="3308" max="3308" width="1.5703125" style="10" customWidth="1"/>
    <col min="3309" max="3309" width="7.42578125" style="10" bestFit="1" customWidth="1"/>
    <col min="3310" max="3310" width="3.5703125" style="10" bestFit="1" customWidth="1"/>
    <col min="3311" max="3311" width="1.7109375" style="10" bestFit="1" customWidth="1"/>
    <col min="3312" max="3312" width="1.42578125" style="10" customWidth="1"/>
    <col min="3313" max="3313" width="2.42578125" style="10" bestFit="1" customWidth="1"/>
    <col min="3314" max="3314" width="2.140625" style="10" bestFit="1" customWidth="1"/>
    <col min="3315" max="3315" width="3.42578125" style="10" bestFit="1" customWidth="1"/>
    <col min="3316" max="3316" width="1.85546875" style="10" customWidth="1"/>
    <col min="3317" max="3317" width="2.85546875" style="10" customWidth="1"/>
    <col min="3318" max="3318" width="2.5703125" style="10" customWidth="1"/>
    <col min="3319" max="3319" width="2.7109375" style="10" customWidth="1"/>
    <col min="3320" max="3320" width="3.7109375" style="10" customWidth="1"/>
    <col min="3321" max="3321" width="6.140625" style="10" customWidth="1"/>
    <col min="3322" max="3563" width="1.42578125" style="10"/>
    <col min="3564" max="3564" width="1.5703125" style="10" customWidth="1"/>
    <col min="3565" max="3565" width="7.42578125" style="10" bestFit="1" customWidth="1"/>
    <col min="3566" max="3566" width="3.5703125" style="10" bestFit="1" customWidth="1"/>
    <col min="3567" max="3567" width="1.7109375" style="10" bestFit="1" customWidth="1"/>
    <col min="3568" max="3568" width="1.42578125" style="10" customWidth="1"/>
    <col min="3569" max="3569" width="2.42578125" style="10" bestFit="1" customWidth="1"/>
    <col min="3570" max="3570" width="2.140625" style="10" bestFit="1" customWidth="1"/>
    <col min="3571" max="3571" width="3.42578125" style="10" bestFit="1" customWidth="1"/>
    <col min="3572" max="3572" width="1.85546875" style="10" customWidth="1"/>
    <col min="3573" max="3573" width="2.85546875" style="10" customWidth="1"/>
    <col min="3574" max="3574" width="2.5703125" style="10" customWidth="1"/>
    <col min="3575" max="3575" width="2.7109375" style="10" customWidth="1"/>
    <col min="3576" max="3576" width="3.7109375" style="10" customWidth="1"/>
    <col min="3577" max="3577" width="6.140625" style="10" customWidth="1"/>
    <col min="3578" max="3819" width="1.42578125" style="10"/>
    <col min="3820" max="3820" width="1.5703125" style="10" customWidth="1"/>
    <col min="3821" max="3821" width="7.42578125" style="10" bestFit="1" customWidth="1"/>
    <col min="3822" max="3822" width="3.5703125" style="10" bestFit="1" customWidth="1"/>
    <col min="3823" max="3823" width="1.7109375" style="10" bestFit="1" customWidth="1"/>
    <col min="3824" max="3824" width="1.42578125" style="10" customWidth="1"/>
    <col min="3825" max="3825" width="2.42578125" style="10" bestFit="1" customWidth="1"/>
    <col min="3826" max="3826" width="2.140625" style="10" bestFit="1" customWidth="1"/>
    <col min="3827" max="3827" width="3.42578125" style="10" bestFit="1" customWidth="1"/>
    <col min="3828" max="3828" width="1.85546875" style="10" customWidth="1"/>
    <col min="3829" max="3829" width="2.85546875" style="10" customWidth="1"/>
    <col min="3830" max="3830" width="2.5703125" style="10" customWidth="1"/>
    <col min="3831" max="3831" width="2.7109375" style="10" customWidth="1"/>
    <col min="3832" max="3832" width="3.7109375" style="10" customWidth="1"/>
    <col min="3833" max="3833" width="6.140625" style="10" customWidth="1"/>
    <col min="3834" max="4075" width="1.42578125" style="10"/>
    <col min="4076" max="4076" width="1.5703125" style="10" customWidth="1"/>
    <col min="4077" max="4077" width="7.42578125" style="10" bestFit="1" customWidth="1"/>
    <col min="4078" max="4078" width="3.5703125" style="10" bestFit="1" customWidth="1"/>
    <col min="4079" max="4079" width="1.7109375" style="10" bestFit="1" customWidth="1"/>
    <col min="4080" max="4080" width="1.42578125" style="10" customWidth="1"/>
    <col min="4081" max="4081" width="2.42578125" style="10" bestFit="1" customWidth="1"/>
    <col min="4082" max="4082" width="2.140625" style="10" bestFit="1" customWidth="1"/>
    <col min="4083" max="4083" width="3.42578125" style="10" bestFit="1" customWidth="1"/>
    <col min="4084" max="4084" width="1.85546875" style="10" customWidth="1"/>
    <col min="4085" max="4085" width="2.85546875" style="10" customWidth="1"/>
    <col min="4086" max="4086" width="2.5703125" style="10" customWidth="1"/>
    <col min="4087" max="4087" width="2.7109375" style="10" customWidth="1"/>
    <col min="4088" max="4088" width="3.7109375" style="10" customWidth="1"/>
    <col min="4089" max="4089" width="6.140625" style="10" customWidth="1"/>
    <col min="4090" max="4331" width="8.7109375" style="10"/>
    <col min="4332" max="4332" width="1.5703125" style="10" customWidth="1"/>
    <col min="4333" max="4333" width="7.42578125" style="10" bestFit="1" customWidth="1"/>
    <col min="4334" max="4334" width="3.5703125" style="10" bestFit="1" customWidth="1"/>
    <col min="4335" max="4335" width="1.7109375" style="10" bestFit="1" customWidth="1"/>
    <col min="4336" max="4336" width="1.42578125" style="10" customWidth="1"/>
    <col min="4337" max="4337" width="2.42578125" style="10" bestFit="1" customWidth="1"/>
    <col min="4338" max="4338" width="2.140625" style="10" bestFit="1" customWidth="1"/>
    <col min="4339" max="4339" width="3.42578125" style="10" bestFit="1" customWidth="1"/>
    <col min="4340" max="4340" width="1.85546875" style="10" customWidth="1"/>
    <col min="4341" max="4341" width="2.85546875" style="10" customWidth="1"/>
    <col min="4342" max="4342" width="2.5703125" style="10" customWidth="1"/>
    <col min="4343" max="4343" width="2.7109375" style="10" customWidth="1"/>
    <col min="4344" max="4344" width="3.7109375" style="10" customWidth="1"/>
    <col min="4345" max="4345" width="6.140625" style="10" customWidth="1"/>
    <col min="4346" max="4587" width="1.42578125" style="10"/>
    <col min="4588" max="4588" width="1.5703125" style="10" customWidth="1"/>
    <col min="4589" max="4589" width="7.42578125" style="10" bestFit="1" customWidth="1"/>
    <col min="4590" max="4590" width="3.5703125" style="10" bestFit="1" customWidth="1"/>
    <col min="4591" max="4591" width="1.7109375" style="10" bestFit="1" customWidth="1"/>
    <col min="4592" max="4592" width="1.42578125" style="10" customWidth="1"/>
    <col min="4593" max="4593" width="2.42578125" style="10" bestFit="1" customWidth="1"/>
    <col min="4594" max="4594" width="2.140625" style="10" bestFit="1" customWidth="1"/>
    <col min="4595" max="4595" width="3.42578125" style="10" bestFit="1" customWidth="1"/>
    <col min="4596" max="4596" width="1.85546875" style="10" customWidth="1"/>
    <col min="4597" max="4597" width="2.85546875" style="10" customWidth="1"/>
    <col min="4598" max="4598" width="2.5703125" style="10" customWidth="1"/>
    <col min="4599" max="4599" width="2.7109375" style="10" customWidth="1"/>
    <col min="4600" max="4600" width="3.7109375" style="10" customWidth="1"/>
    <col min="4601" max="4601" width="6.140625" style="10" customWidth="1"/>
    <col min="4602" max="4843" width="1.42578125" style="10"/>
    <col min="4844" max="4844" width="1.5703125" style="10" customWidth="1"/>
    <col min="4845" max="4845" width="7.42578125" style="10" bestFit="1" customWidth="1"/>
    <col min="4846" max="4846" width="3.5703125" style="10" bestFit="1" customWidth="1"/>
    <col min="4847" max="4847" width="1.7109375" style="10" bestFit="1" customWidth="1"/>
    <col min="4848" max="4848" width="1.42578125" style="10" customWidth="1"/>
    <col min="4849" max="4849" width="2.42578125" style="10" bestFit="1" customWidth="1"/>
    <col min="4850" max="4850" width="2.140625" style="10" bestFit="1" customWidth="1"/>
    <col min="4851" max="4851" width="3.42578125" style="10" bestFit="1" customWidth="1"/>
    <col min="4852" max="4852" width="1.85546875" style="10" customWidth="1"/>
    <col min="4853" max="4853" width="2.85546875" style="10" customWidth="1"/>
    <col min="4854" max="4854" width="2.5703125" style="10" customWidth="1"/>
    <col min="4855" max="4855" width="2.7109375" style="10" customWidth="1"/>
    <col min="4856" max="4856" width="3.7109375" style="10" customWidth="1"/>
    <col min="4857" max="4857" width="6.140625" style="10" customWidth="1"/>
    <col min="4858" max="5099" width="1.42578125" style="10"/>
    <col min="5100" max="5100" width="1.5703125" style="10" customWidth="1"/>
    <col min="5101" max="5101" width="7.42578125" style="10" bestFit="1" customWidth="1"/>
    <col min="5102" max="5102" width="3.5703125" style="10" bestFit="1" customWidth="1"/>
    <col min="5103" max="5103" width="1.7109375" style="10" bestFit="1" customWidth="1"/>
    <col min="5104" max="5104" width="1.42578125" style="10" customWidth="1"/>
    <col min="5105" max="5105" width="2.42578125" style="10" bestFit="1" customWidth="1"/>
    <col min="5106" max="5106" width="2.140625" style="10" bestFit="1" customWidth="1"/>
    <col min="5107" max="5107" width="3.42578125" style="10" bestFit="1" customWidth="1"/>
    <col min="5108" max="5108" width="1.85546875" style="10" customWidth="1"/>
    <col min="5109" max="5109" width="2.85546875" style="10" customWidth="1"/>
    <col min="5110" max="5110" width="2.5703125" style="10" customWidth="1"/>
    <col min="5111" max="5111" width="2.7109375" style="10" customWidth="1"/>
    <col min="5112" max="5112" width="3.7109375" style="10" customWidth="1"/>
    <col min="5113" max="5113" width="6.140625" style="10" customWidth="1"/>
    <col min="5114" max="5355" width="8.7109375" style="10"/>
    <col min="5356" max="5356" width="1.5703125" style="10" customWidth="1"/>
    <col min="5357" max="5357" width="7.42578125" style="10" bestFit="1" customWidth="1"/>
    <col min="5358" max="5358" width="3.5703125" style="10" bestFit="1" customWidth="1"/>
    <col min="5359" max="5359" width="1.7109375" style="10" bestFit="1" customWidth="1"/>
    <col min="5360" max="5360" width="1.42578125" style="10" customWidth="1"/>
    <col min="5361" max="5361" width="2.42578125" style="10" bestFit="1" customWidth="1"/>
    <col min="5362" max="5362" width="2.140625" style="10" bestFit="1" customWidth="1"/>
    <col min="5363" max="5363" width="3.42578125" style="10" bestFit="1" customWidth="1"/>
    <col min="5364" max="5364" width="1.85546875" style="10" customWidth="1"/>
    <col min="5365" max="5365" width="2.85546875" style="10" customWidth="1"/>
    <col min="5366" max="5366" width="2.5703125" style="10" customWidth="1"/>
    <col min="5367" max="5367" width="2.7109375" style="10" customWidth="1"/>
    <col min="5368" max="5368" width="3.7109375" style="10" customWidth="1"/>
    <col min="5369" max="5369" width="6.140625" style="10" customWidth="1"/>
    <col min="5370" max="5611" width="1.42578125" style="10"/>
    <col min="5612" max="5612" width="1.5703125" style="10" customWidth="1"/>
    <col min="5613" max="5613" width="7.42578125" style="10" bestFit="1" customWidth="1"/>
    <col min="5614" max="5614" width="3.5703125" style="10" bestFit="1" customWidth="1"/>
    <col min="5615" max="5615" width="1.7109375" style="10" bestFit="1" customWidth="1"/>
    <col min="5616" max="5616" width="1.42578125" style="10" customWidth="1"/>
    <col min="5617" max="5617" width="2.42578125" style="10" bestFit="1" customWidth="1"/>
    <col min="5618" max="5618" width="2.140625" style="10" bestFit="1" customWidth="1"/>
    <col min="5619" max="5619" width="3.42578125" style="10" bestFit="1" customWidth="1"/>
    <col min="5620" max="5620" width="1.85546875" style="10" customWidth="1"/>
    <col min="5621" max="5621" width="2.85546875" style="10" customWidth="1"/>
    <col min="5622" max="5622" width="2.5703125" style="10" customWidth="1"/>
    <col min="5623" max="5623" width="2.7109375" style="10" customWidth="1"/>
    <col min="5624" max="5624" width="3.7109375" style="10" customWidth="1"/>
    <col min="5625" max="5625" width="6.140625" style="10" customWidth="1"/>
    <col min="5626" max="5867" width="1.42578125" style="10"/>
    <col min="5868" max="5868" width="1.5703125" style="10" customWidth="1"/>
    <col min="5869" max="5869" width="7.42578125" style="10" bestFit="1" customWidth="1"/>
    <col min="5870" max="5870" width="3.5703125" style="10" bestFit="1" customWidth="1"/>
    <col min="5871" max="5871" width="1.7109375" style="10" bestFit="1" customWidth="1"/>
    <col min="5872" max="5872" width="1.42578125" style="10" customWidth="1"/>
    <col min="5873" max="5873" width="2.42578125" style="10" bestFit="1" customWidth="1"/>
    <col min="5874" max="5874" width="2.140625" style="10" bestFit="1" customWidth="1"/>
    <col min="5875" max="5875" width="3.42578125" style="10" bestFit="1" customWidth="1"/>
    <col min="5876" max="5876" width="1.85546875" style="10" customWidth="1"/>
    <col min="5877" max="5877" width="2.85546875" style="10" customWidth="1"/>
    <col min="5878" max="5878" width="2.5703125" style="10" customWidth="1"/>
    <col min="5879" max="5879" width="2.7109375" style="10" customWidth="1"/>
    <col min="5880" max="5880" width="3.7109375" style="10" customWidth="1"/>
    <col min="5881" max="5881" width="6.140625" style="10" customWidth="1"/>
    <col min="5882" max="6123" width="1.42578125" style="10"/>
    <col min="6124" max="6124" width="1.5703125" style="10" customWidth="1"/>
    <col min="6125" max="6125" width="7.42578125" style="10" bestFit="1" customWidth="1"/>
    <col min="6126" max="6126" width="3.5703125" style="10" bestFit="1" customWidth="1"/>
    <col min="6127" max="6127" width="1.7109375" style="10" bestFit="1" customWidth="1"/>
    <col min="6128" max="6128" width="1.42578125" style="10" customWidth="1"/>
    <col min="6129" max="6129" width="2.42578125" style="10" bestFit="1" customWidth="1"/>
    <col min="6130" max="6130" width="2.140625" style="10" bestFit="1" customWidth="1"/>
    <col min="6131" max="6131" width="3.42578125" style="10" bestFit="1" customWidth="1"/>
    <col min="6132" max="6132" width="1.85546875" style="10" customWidth="1"/>
    <col min="6133" max="6133" width="2.85546875" style="10" customWidth="1"/>
    <col min="6134" max="6134" width="2.5703125" style="10" customWidth="1"/>
    <col min="6135" max="6135" width="2.7109375" style="10" customWidth="1"/>
    <col min="6136" max="6136" width="3.7109375" style="10" customWidth="1"/>
    <col min="6137" max="6137" width="6.140625" style="10" customWidth="1"/>
    <col min="6138" max="6379" width="8.7109375" style="10"/>
    <col min="6380" max="6380" width="1.5703125" style="10" customWidth="1"/>
    <col min="6381" max="6381" width="7.42578125" style="10" bestFit="1" customWidth="1"/>
    <col min="6382" max="6382" width="3.5703125" style="10" bestFit="1" customWidth="1"/>
    <col min="6383" max="6383" width="1.7109375" style="10" bestFit="1" customWidth="1"/>
    <col min="6384" max="6384" width="1.42578125" style="10" customWidth="1"/>
    <col min="6385" max="6385" width="2.42578125" style="10" bestFit="1" customWidth="1"/>
    <col min="6386" max="6386" width="2.140625" style="10" bestFit="1" customWidth="1"/>
    <col min="6387" max="6387" width="3.42578125" style="10" bestFit="1" customWidth="1"/>
    <col min="6388" max="6388" width="1.85546875" style="10" customWidth="1"/>
    <col min="6389" max="6389" width="2.85546875" style="10" customWidth="1"/>
    <col min="6390" max="6390" width="2.5703125" style="10" customWidth="1"/>
    <col min="6391" max="6391" width="2.7109375" style="10" customWidth="1"/>
    <col min="6392" max="6392" width="3.7109375" style="10" customWidth="1"/>
    <col min="6393" max="6393" width="6.140625" style="10" customWidth="1"/>
    <col min="6394" max="6635" width="1.42578125" style="10"/>
    <col min="6636" max="6636" width="1.5703125" style="10" customWidth="1"/>
    <col min="6637" max="6637" width="7.42578125" style="10" bestFit="1" customWidth="1"/>
    <col min="6638" max="6638" width="3.5703125" style="10" bestFit="1" customWidth="1"/>
    <col min="6639" max="6639" width="1.7109375" style="10" bestFit="1" customWidth="1"/>
    <col min="6640" max="6640" width="1.42578125" style="10" customWidth="1"/>
    <col min="6641" max="6641" width="2.42578125" style="10" bestFit="1" customWidth="1"/>
    <col min="6642" max="6642" width="2.140625" style="10" bestFit="1" customWidth="1"/>
    <col min="6643" max="6643" width="3.42578125" style="10" bestFit="1" customWidth="1"/>
    <col min="6644" max="6644" width="1.85546875" style="10" customWidth="1"/>
    <col min="6645" max="6645" width="2.85546875" style="10" customWidth="1"/>
    <col min="6646" max="6646" width="2.5703125" style="10" customWidth="1"/>
    <col min="6647" max="6647" width="2.7109375" style="10" customWidth="1"/>
    <col min="6648" max="6648" width="3.7109375" style="10" customWidth="1"/>
    <col min="6649" max="6649" width="6.140625" style="10" customWidth="1"/>
    <col min="6650" max="6891" width="1.42578125" style="10"/>
    <col min="6892" max="6892" width="1.5703125" style="10" customWidth="1"/>
    <col min="6893" max="6893" width="7.42578125" style="10" bestFit="1" customWidth="1"/>
    <col min="6894" max="6894" width="3.5703125" style="10" bestFit="1" customWidth="1"/>
    <col min="6895" max="6895" width="1.7109375" style="10" bestFit="1" customWidth="1"/>
    <col min="6896" max="6896" width="1.42578125" style="10" customWidth="1"/>
    <col min="6897" max="6897" width="2.42578125" style="10" bestFit="1" customWidth="1"/>
    <col min="6898" max="6898" width="2.140625" style="10" bestFit="1" customWidth="1"/>
    <col min="6899" max="6899" width="3.42578125" style="10" bestFit="1" customWidth="1"/>
    <col min="6900" max="6900" width="1.85546875" style="10" customWidth="1"/>
    <col min="6901" max="6901" width="2.85546875" style="10" customWidth="1"/>
    <col min="6902" max="6902" width="2.5703125" style="10" customWidth="1"/>
    <col min="6903" max="6903" width="2.7109375" style="10" customWidth="1"/>
    <col min="6904" max="6904" width="3.7109375" style="10" customWidth="1"/>
    <col min="6905" max="6905" width="6.140625" style="10" customWidth="1"/>
    <col min="6906" max="7147" width="1.42578125" style="10"/>
    <col min="7148" max="7148" width="1.5703125" style="10" customWidth="1"/>
    <col min="7149" max="7149" width="7.42578125" style="10" bestFit="1" customWidth="1"/>
    <col min="7150" max="7150" width="3.5703125" style="10" bestFit="1" customWidth="1"/>
    <col min="7151" max="7151" width="1.7109375" style="10" bestFit="1" customWidth="1"/>
    <col min="7152" max="7152" width="1.42578125" style="10" customWidth="1"/>
    <col min="7153" max="7153" width="2.42578125" style="10" bestFit="1" customWidth="1"/>
    <col min="7154" max="7154" width="2.140625" style="10" bestFit="1" customWidth="1"/>
    <col min="7155" max="7155" width="3.42578125" style="10" bestFit="1" customWidth="1"/>
    <col min="7156" max="7156" width="1.85546875" style="10" customWidth="1"/>
    <col min="7157" max="7157" width="2.85546875" style="10" customWidth="1"/>
    <col min="7158" max="7158" width="2.5703125" style="10" customWidth="1"/>
    <col min="7159" max="7159" width="2.7109375" style="10" customWidth="1"/>
    <col min="7160" max="7160" width="3.7109375" style="10" customWidth="1"/>
    <col min="7161" max="7161" width="6.140625" style="10" customWidth="1"/>
    <col min="7162" max="7403" width="8.7109375" style="10"/>
    <col min="7404" max="7404" width="1.5703125" style="10" customWidth="1"/>
    <col min="7405" max="7405" width="7.42578125" style="10" bestFit="1" customWidth="1"/>
    <col min="7406" max="7406" width="3.5703125" style="10" bestFit="1" customWidth="1"/>
    <col min="7407" max="7407" width="1.7109375" style="10" bestFit="1" customWidth="1"/>
    <col min="7408" max="7408" width="1.42578125" style="10" customWidth="1"/>
    <col min="7409" max="7409" width="2.42578125" style="10" bestFit="1" customWidth="1"/>
    <col min="7410" max="7410" width="2.140625" style="10" bestFit="1" customWidth="1"/>
    <col min="7411" max="7411" width="3.42578125" style="10" bestFit="1" customWidth="1"/>
    <col min="7412" max="7412" width="1.85546875" style="10" customWidth="1"/>
    <col min="7413" max="7413" width="2.85546875" style="10" customWidth="1"/>
    <col min="7414" max="7414" width="2.5703125" style="10" customWidth="1"/>
    <col min="7415" max="7415" width="2.7109375" style="10" customWidth="1"/>
    <col min="7416" max="7416" width="3.7109375" style="10" customWidth="1"/>
    <col min="7417" max="7417" width="6.140625" style="10" customWidth="1"/>
    <col min="7418" max="7659" width="1.42578125" style="10"/>
    <col min="7660" max="7660" width="1.5703125" style="10" customWidth="1"/>
    <col min="7661" max="7661" width="7.42578125" style="10" bestFit="1" customWidth="1"/>
    <col min="7662" max="7662" width="3.5703125" style="10" bestFit="1" customWidth="1"/>
    <col min="7663" max="7663" width="1.7109375" style="10" bestFit="1" customWidth="1"/>
    <col min="7664" max="7664" width="1.42578125" style="10" customWidth="1"/>
    <col min="7665" max="7665" width="2.42578125" style="10" bestFit="1" customWidth="1"/>
    <col min="7666" max="7666" width="2.140625" style="10" bestFit="1" customWidth="1"/>
    <col min="7667" max="7667" width="3.42578125" style="10" bestFit="1" customWidth="1"/>
    <col min="7668" max="7668" width="1.85546875" style="10" customWidth="1"/>
    <col min="7669" max="7669" width="2.85546875" style="10" customWidth="1"/>
    <col min="7670" max="7670" width="2.5703125" style="10" customWidth="1"/>
    <col min="7671" max="7671" width="2.7109375" style="10" customWidth="1"/>
    <col min="7672" max="7672" width="3.7109375" style="10" customWidth="1"/>
    <col min="7673" max="7673" width="6.140625" style="10" customWidth="1"/>
    <col min="7674" max="7915" width="1.42578125" style="10"/>
    <col min="7916" max="7916" width="1.5703125" style="10" customWidth="1"/>
    <col min="7917" max="7917" width="7.42578125" style="10" bestFit="1" customWidth="1"/>
    <col min="7918" max="7918" width="3.5703125" style="10" bestFit="1" customWidth="1"/>
    <col min="7919" max="7919" width="1.7109375" style="10" bestFit="1" customWidth="1"/>
    <col min="7920" max="7920" width="1.42578125" style="10" customWidth="1"/>
    <col min="7921" max="7921" width="2.42578125" style="10" bestFit="1" customWidth="1"/>
    <col min="7922" max="7922" width="2.140625" style="10" bestFit="1" customWidth="1"/>
    <col min="7923" max="7923" width="3.42578125" style="10" bestFit="1" customWidth="1"/>
    <col min="7924" max="7924" width="1.85546875" style="10" customWidth="1"/>
    <col min="7925" max="7925" width="2.85546875" style="10" customWidth="1"/>
    <col min="7926" max="7926" width="2.5703125" style="10" customWidth="1"/>
    <col min="7927" max="7927" width="2.7109375" style="10" customWidth="1"/>
    <col min="7928" max="7928" width="3.7109375" style="10" customWidth="1"/>
    <col min="7929" max="7929" width="6.140625" style="10" customWidth="1"/>
    <col min="7930" max="8171" width="1.42578125" style="10"/>
    <col min="8172" max="8172" width="1.5703125" style="10" customWidth="1"/>
    <col min="8173" max="8173" width="7.42578125" style="10" bestFit="1" customWidth="1"/>
    <col min="8174" max="8174" width="3.5703125" style="10" bestFit="1" customWidth="1"/>
    <col min="8175" max="8175" width="1.7109375" style="10" bestFit="1" customWidth="1"/>
    <col min="8176" max="8176" width="1.42578125" style="10" customWidth="1"/>
    <col min="8177" max="8177" width="2.42578125" style="10" bestFit="1" customWidth="1"/>
    <col min="8178" max="8178" width="2.140625" style="10" bestFit="1" customWidth="1"/>
    <col min="8179" max="8179" width="3.42578125" style="10" bestFit="1" customWidth="1"/>
    <col min="8180" max="8180" width="1.85546875" style="10" customWidth="1"/>
    <col min="8181" max="8181" width="2.85546875" style="10" customWidth="1"/>
    <col min="8182" max="8182" width="2.5703125" style="10" customWidth="1"/>
    <col min="8183" max="8183" width="2.7109375" style="10" customWidth="1"/>
    <col min="8184" max="8184" width="3.7109375" style="10" customWidth="1"/>
    <col min="8185" max="8185" width="6.140625" style="10" customWidth="1"/>
    <col min="8186" max="8427" width="8.7109375" style="10"/>
    <col min="8428" max="8428" width="1.5703125" style="10" customWidth="1"/>
    <col min="8429" max="8429" width="7.42578125" style="10" bestFit="1" customWidth="1"/>
    <col min="8430" max="8430" width="3.5703125" style="10" bestFit="1" customWidth="1"/>
    <col min="8431" max="8431" width="1.7109375" style="10" bestFit="1" customWidth="1"/>
    <col min="8432" max="8432" width="1.42578125" style="10" customWidth="1"/>
    <col min="8433" max="8433" width="2.42578125" style="10" bestFit="1" customWidth="1"/>
    <col min="8434" max="8434" width="2.140625" style="10" bestFit="1" customWidth="1"/>
    <col min="8435" max="8435" width="3.42578125" style="10" bestFit="1" customWidth="1"/>
    <col min="8436" max="8436" width="1.85546875" style="10" customWidth="1"/>
    <col min="8437" max="8437" width="2.85546875" style="10" customWidth="1"/>
    <col min="8438" max="8438" width="2.5703125" style="10" customWidth="1"/>
    <col min="8439" max="8439" width="2.7109375" style="10" customWidth="1"/>
    <col min="8440" max="8440" width="3.7109375" style="10" customWidth="1"/>
    <col min="8441" max="8441" width="6.140625" style="10" customWidth="1"/>
    <col min="8442" max="8683" width="1.42578125" style="10"/>
    <col min="8684" max="8684" width="1.5703125" style="10" customWidth="1"/>
    <col min="8685" max="8685" width="7.42578125" style="10" bestFit="1" customWidth="1"/>
    <col min="8686" max="8686" width="3.5703125" style="10" bestFit="1" customWidth="1"/>
    <col min="8687" max="8687" width="1.7109375" style="10" bestFit="1" customWidth="1"/>
    <col min="8688" max="8688" width="1.42578125" style="10" customWidth="1"/>
    <col min="8689" max="8689" width="2.42578125" style="10" bestFit="1" customWidth="1"/>
    <col min="8690" max="8690" width="2.140625" style="10" bestFit="1" customWidth="1"/>
    <col min="8691" max="8691" width="3.42578125" style="10" bestFit="1" customWidth="1"/>
    <col min="8692" max="8692" width="1.85546875" style="10" customWidth="1"/>
    <col min="8693" max="8693" width="2.85546875" style="10" customWidth="1"/>
    <col min="8694" max="8694" width="2.5703125" style="10" customWidth="1"/>
    <col min="8695" max="8695" width="2.7109375" style="10" customWidth="1"/>
    <col min="8696" max="8696" width="3.7109375" style="10" customWidth="1"/>
    <col min="8697" max="8697" width="6.140625" style="10" customWidth="1"/>
    <col min="8698" max="8939" width="1.42578125" style="10"/>
    <col min="8940" max="8940" width="1.5703125" style="10" customWidth="1"/>
    <col min="8941" max="8941" width="7.42578125" style="10" bestFit="1" customWidth="1"/>
    <col min="8942" max="8942" width="3.5703125" style="10" bestFit="1" customWidth="1"/>
    <col min="8943" max="8943" width="1.7109375" style="10" bestFit="1" customWidth="1"/>
    <col min="8944" max="8944" width="1.42578125" style="10" customWidth="1"/>
    <col min="8945" max="8945" width="2.42578125" style="10" bestFit="1" customWidth="1"/>
    <col min="8946" max="8946" width="2.140625" style="10" bestFit="1" customWidth="1"/>
    <col min="8947" max="8947" width="3.42578125" style="10" bestFit="1" customWidth="1"/>
    <col min="8948" max="8948" width="1.85546875" style="10" customWidth="1"/>
    <col min="8949" max="8949" width="2.85546875" style="10" customWidth="1"/>
    <col min="8950" max="8950" width="2.5703125" style="10" customWidth="1"/>
    <col min="8951" max="8951" width="2.7109375" style="10" customWidth="1"/>
    <col min="8952" max="8952" width="3.7109375" style="10" customWidth="1"/>
    <col min="8953" max="8953" width="6.140625" style="10" customWidth="1"/>
    <col min="8954" max="9195" width="1.42578125" style="10"/>
    <col min="9196" max="9196" width="1.5703125" style="10" customWidth="1"/>
    <col min="9197" max="9197" width="7.42578125" style="10" bestFit="1" customWidth="1"/>
    <col min="9198" max="9198" width="3.5703125" style="10" bestFit="1" customWidth="1"/>
    <col min="9199" max="9199" width="1.7109375" style="10" bestFit="1" customWidth="1"/>
    <col min="9200" max="9200" width="1.42578125" style="10" customWidth="1"/>
    <col min="9201" max="9201" width="2.42578125" style="10" bestFit="1" customWidth="1"/>
    <col min="9202" max="9202" width="2.140625" style="10" bestFit="1" customWidth="1"/>
    <col min="9203" max="9203" width="3.42578125" style="10" bestFit="1" customWidth="1"/>
    <col min="9204" max="9204" width="1.85546875" style="10" customWidth="1"/>
    <col min="9205" max="9205" width="2.85546875" style="10" customWidth="1"/>
    <col min="9206" max="9206" width="2.5703125" style="10" customWidth="1"/>
    <col min="9207" max="9207" width="2.7109375" style="10" customWidth="1"/>
    <col min="9208" max="9208" width="3.7109375" style="10" customWidth="1"/>
    <col min="9209" max="9209" width="6.140625" style="10" customWidth="1"/>
    <col min="9210" max="9451" width="8.7109375" style="10"/>
    <col min="9452" max="9452" width="1.5703125" style="10" customWidth="1"/>
    <col min="9453" max="9453" width="7.42578125" style="10" bestFit="1" customWidth="1"/>
    <col min="9454" max="9454" width="3.5703125" style="10" bestFit="1" customWidth="1"/>
    <col min="9455" max="9455" width="1.7109375" style="10" bestFit="1" customWidth="1"/>
    <col min="9456" max="9456" width="1.42578125" style="10" customWidth="1"/>
    <col min="9457" max="9457" width="2.42578125" style="10" bestFit="1" customWidth="1"/>
    <col min="9458" max="9458" width="2.140625" style="10" bestFit="1" customWidth="1"/>
    <col min="9459" max="9459" width="3.42578125" style="10" bestFit="1" customWidth="1"/>
    <col min="9460" max="9460" width="1.85546875" style="10" customWidth="1"/>
    <col min="9461" max="9461" width="2.85546875" style="10" customWidth="1"/>
    <col min="9462" max="9462" width="2.5703125" style="10" customWidth="1"/>
    <col min="9463" max="9463" width="2.7109375" style="10" customWidth="1"/>
    <col min="9464" max="9464" width="3.7109375" style="10" customWidth="1"/>
    <col min="9465" max="9465" width="6.140625" style="10" customWidth="1"/>
    <col min="9466" max="9707" width="1.42578125" style="10"/>
    <col min="9708" max="9708" width="1.5703125" style="10" customWidth="1"/>
    <col min="9709" max="9709" width="7.42578125" style="10" bestFit="1" customWidth="1"/>
    <col min="9710" max="9710" width="3.5703125" style="10" bestFit="1" customWidth="1"/>
    <col min="9711" max="9711" width="1.7109375" style="10" bestFit="1" customWidth="1"/>
    <col min="9712" max="9712" width="1.42578125" style="10" customWidth="1"/>
    <col min="9713" max="9713" width="2.42578125" style="10" bestFit="1" customWidth="1"/>
    <col min="9714" max="9714" width="2.140625" style="10" bestFit="1" customWidth="1"/>
    <col min="9715" max="9715" width="3.42578125" style="10" bestFit="1" customWidth="1"/>
    <col min="9716" max="9716" width="1.85546875" style="10" customWidth="1"/>
    <col min="9717" max="9717" width="2.85546875" style="10" customWidth="1"/>
    <col min="9718" max="9718" width="2.5703125" style="10" customWidth="1"/>
    <col min="9719" max="9719" width="2.7109375" style="10" customWidth="1"/>
    <col min="9720" max="9720" width="3.7109375" style="10" customWidth="1"/>
    <col min="9721" max="9721" width="6.140625" style="10" customWidth="1"/>
    <col min="9722" max="9963" width="1.42578125" style="10"/>
    <col min="9964" max="9964" width="1.5703125" style="10" customWidth="1"/>
    <col min="9965" max="9965" width="7.42578125" style="10" bestFit="1" customWidth="1"/>
    <col min="9966" max="9966" width="3.5703125" style="10" bestFit="1" customWidth="1"/>
    <col min="9967" max="9967" width="1.7109375" style="10" bestFit="1" customWidth="1"/>
    <col min="9968" max="9968" width="1.42578125" style="10" customWidth="1"/>
    <col min="9969" max="9969" width="2.42578125" style="10" bestFit="1" customWidth="1"/>
    <col min="9970" max="9970" width="2.140625" style="10" bestFit="1" customWidth="1"/>
    <col min="9971" max="9971" width="3.42578125" style="10" bestFit="1" customWidth="1"/>
    <col min="9972" max="9972" width="1.85546875" style="10" customWidth="1"/>
    <col min="9973" max="9973" width="2.85546875" style="10" customWidth="1"/>
    <col min="9974" max="9974" width="2.5703125" style="10" customWidth="1"/>
    <col min="9975" max="9975" width="2.7109375" style="10" customWidth="1"/>
    <col min="9976" max="9976" width="3.7109375" style="10" customWidth="1"/>
    <col min="9977" max="9977" width="6.140625" style="10" customWidth="1"/>
    <col min="9978" max="10219" width="1.42578125" style="10"/>
    <col min="10220" max="10220" width="1.5703125" style="10" customWidth="1"/>
    <col min="10221" max="10221" width="7.42578125" style="10" bestFit="1" customWidth="1"/>
    <col min="10222" max="10222" width="3.5703125" style="10" bestFit="1" customWidth="1"/>
    <col min="10223" max="10223" width="1.7109375" style="10" bestFit="1" customWidth="1"/>
    <col min="10224" max="10224" width="1.42578125" style="10" customWidth="1"/>
    <col min="10225" max="10225" width="2.42578125" style="10" bestFit="1" customWidth="1"/>
    <col min="10226" max="10226" width="2.140625" style="10" bestFit="1" customWidth="1"/>
    <col min="10227" max="10227" width="3.42578125" style="10" bestFit="1" customWidth="1"/>
    <col min="10228" max="10228" width="1.85546875" style="10" customWidth="1"/>
    <col min="10229" max="10229" width="2.85546875" style="10" customWidth="1"/>
    <col min="10230" max="10230" width="2.5703125" style="10" customWidth="1"/>
    <col min="10231" max="10231" width="2.7109375" style="10" customWidth="1"/>
    <col min="10232" max="10232" width="3.7109375" style="10" customWidth="1"/>
    <col min="10233" max="10233" width="6.140625" style="10" customWidth="1"/>
    <col min="10234" max="10475" width="8.7109375" style="10"/>
    <col min="10476" max="10476" width="1.5703125" style="10" customWidth="1"/>
    <col min="10477" max="10477" width="7.42578125" style="10" bestFit="1" customWidth="1"/>
    <col min="10478" max="10478" width="3.5703125" style="10" bestFit="1" customWidth="1"/>
    <col min="10479" max="10479" width="1.7109375" style="10" bestFit="1" customWidth="1"/>
    <col min="10480" max="10480" width="1.42578125" style="10" customWidth="1"/>
    <col min="10481" max="10481" width="2.42578125" style="10" bestFit="1" customWidth="1"/>
    <col min="10482" max="10482" width="2.140625" style="10" bestFit="1" customWidth="1"/>
    <col min="10483" max="10483" width="3.42578125" style="10" bestFit="1" customWidth="1"/>
    <col min="10484" max="10484" width="1.85546875" style="10" customWidth="1"/>
    <col min="10485" max="10485" width="2.85546875" style="10" customWidth="1"/>
    <col min="10486" max="10486" width="2.5703125" style="10" customWidth="1"/>
    <col min="10487" max="10487" width="2.7109375" style="10" customWidth="1"/>
    <col min="10488" max="10488" width="3.7109375" style="10" customWidth="1"/>
    <col min="10489" max="10489" width="6.140625" style="10" customWidth="1"/>
    <col min="10490" max="10731" width="1.42578125" style="10"/>
    <col min="10732" max="10732" width="1.5703125" style="10" customWidth="1"/>
    <col min="10733" max="10733" width="7.42578125" style="10" bestFit="1" customWidth="1"/>
    <col min="10734" max="10734" width="3.5703125" style="10" bestFit="1" customWidth="1"/>
    <col min="10735" max="10735" width="1.7109375" style="10" bestFit="1" customWidth="1"/>
    <col min="10736" max="10736" width="1.42578125" style="10" customWidth="1"/>
    <col min="10737" max="10737" width="2.42578125" style="10" bestFit="1" customWidth="1"/>
    <col min="10738" max="10738" width="2.140625" style="10" bestFit="1" customWidth="1"/>
    <col min="10739" max="10739" width="3.42578125" style="10" bestFit="1" customWidth="1"/>
    <col min="10740" max="10740" width="1.85546875" style="10" customWidth="1"/>
    <col min="10741" max="10741" width="2.85546875" style="10" customWidth="1"/>
    <col min="10742" max="10742" width="2.5703125" style="10" customWidth="1"/>
    <col min="10743" max="10743" width="2.7109375" style="10" customWidth="1"/>
    <col min="10744" max="10744" width="3.7109375" style="10" customWidth="1"/>
    <col min="10745" max="10745" width="6.140625" style="10" customWidth="1"/>
    <col min="10746" max="10987" width="1.42578125" style="10"/>
    <col min="10988" max="10988" width="1.5703125" style="10" customWidth="1"/>
    <col min="10989" max="10989" width="7.42578125" style="10" bestFit="1" customWidth="1"/>
    <col min="10990" max="10990" width="3.5703125" style="10" bestFit="1" customWidth="1"/>
    <col min="10991" max="10991" width="1.7109375" style="10" bestFit="1" customWidth="1"/>
    <col min="10992" max="10992" width="1.42578125" style="10" customWidth="1"/>
    <col min="10993" max="10993" width="2.42578125" style="10" bestFit="1" customWidth="1"/>
    <col min="10994" max="10994" width="2.140625" style="10" bestFit="1" customWidth="1"/>
    <col min="10995" max="10995" width="3.42578125" style="10" bestFit="1" customWidth="1"/>
    <col min="10996" max="10996" width="1.85546875" style="10" customWidth="1"/>
    <col min="10997" max="10997" width="2.85546875" style="10" customWidth="1"/>
    <col min="10998" max="10998" width="2.5703125" style="10" customWidth="1"/>
    <col min="10999" max="10999" width="2.7109375" style="10" customWidth="1"/>
    <col min="11000" max="11000" width="3.7109375" style="10" customWidth="1"/>
    <col min="11001" max="11001" width="6.140625" style="10" customWidth="1"/>
    <col min="11002" max="11243" width="1.42578125" style="10"/>
    <col min="11244" max="11244" width="1.5703125" style="10" customWidth="1"/>
    <col min="11245" max="11245" width="7.42578125" style="10" bestFit="1" customWidth="1"/>
    <col min="11246" max="11246" width="3.5703125" style="10" bestFit="1" customWidth="1"/>
    <col min="11247" max="11247" width="1.7109375" style="10" bestFit="1" customWidth="1"/>
    <col min="11248" max="11248" width="1.42578125" style="10" customWidth="1"/>
    <col min="11249" max="11249" width="2.42578125" style="10" bestFit="1" customWidth="1"/>
    <col min="11250" max="11250" width="2.140625" style="10" bestFit="1" customWidth="1"/>
    <col min="11251" max="11251" width="3.42578125" style="10" bestFit="1" customWidth="1"/>
    <col min="11252" max="11252" width="1.85546875" style="10" customWidth="1"/>
    <col min="11253" max="11253" width="2.85546875" style="10" customWidth="1"/>
    <col min="11254" max="11254" width="2.5703125" style="10" customWidth="1"/>
    <col min="11255" max="11255" width="2.7109375" style="10" customWidth="1"/>
    <col min="11256" max="11256" width="3.7109375" style="10" customWidth="1"/>
    <col min="11257" max="11257" width="6.140625" style="10" customWidth="1"/>
    <col min="11258" max="11499" width="8.7109375" style="10"/>
    <col min="11500" max="11500" width="1.5703125" style="10" customWidth="1"/>
    <col min="11501" max="11501" width="7.42578125" style="10" bestFit="1" customWidth="1"/>
    <col min="11502" max="11502" width="3.5703125" style="10" bestFit="1" customWidth="1"/>
    <col min="11503" max="11503" width="1.7109375" style="10" bestFit="1" customWidth="1"/>
    <col min="11504" max="11504" width="1.42578125" style="10" customWidth="1"/>
    <col min="11505" max="11505" width="2.42578125" style="10" bestFit="1" customWidth="1"/>
    <col min="11506" max="11506" width="2.140625" style="10" bestFit="1" customWidth="1"/>
    <col min="11507" max="11507" width="3.42578125" style="10" bestFit="1" customWidth="1"/>
    <col min="11508" max="11508" width="1.85546875" style="10" customWidth="1"/>
    <col min="11509" max="11509" width="2.85546875" style="10" customWidth="1"/>
    <col min="11510" max="11510" width="2.5703125" style="10" customWidth="1"/>
    <col min="11511" max="11511" width="2.7109375" style="10" customWidth="1"/>
    <col min="11512" max="11512" width="3.7109375" style="10" customWidth="1"/>
    <col min="11513" max="11513" width="6.140625" style="10" customWidth="1"/>
    <col min="11514" max="11755" width="1.42578125" style="10"/>
    <col min="11756" max="11756" width="1.5703125" style="10" customWidth="1"/>
    <col min="11757" max="11757" width="7.42578125" style="10" bestFit="1" customWidth="1"/>
    <col min="11758" max="11758" width="3.5703125" style="10" bestFit="1" customWidth="1"/>
    <col min="11759" max="11759" width="1.7109375" style="10" bestFit="1" customWidth="1"/>
    <col min="11760" max="11760" width="1.42578125" style="10" customWidth="1"/>
    <col min="11761" max="11761" width="2.42578125" style="10" bestFit="1" customWidth="1"/>
    <col min="11762" max="11762" width="2.140625" style="10" bestFit="1" customWidth="1"/>
    <col min="11763" max="11763" width="3.42578125" style="10" bestFit="1" customWidth="1"/>
    <col min="11764" max="11764" width="1.85546875" style="10" customWidth="1"/>
    <col min="11765" max="11765" width="2.85546875" style="10" customWidth="1"/>
    <col min="11766" max="11766" width="2.5703125" style="10" customWidth="1"/>
    <col min="11767" max="11767" width="2.7109375" style="10" customWidth="1"/>
    <col min="11768" max="11768" width="3.7109375" style="10" customWidth="1"/>
    <col min="11769" max="11769" width="6.140625" style="10" customWidth="1"/>
    <col min="11770" max="12011" width="1.42578125" style="10"/>
    <col min="12012" max="12012" width="1.5703125" style="10" customWidth="1"/>
    <col min="12013" max="12013" width="7.42578125" style="10" bestFit="1" customWidth="1"/>
    <col min="12014" max="12014" width="3.5703125" style="10" bestFit="1" customWidth="1"/>
    <col min="12015" max="12015" width="1.7109375" style="10" bestFit="1" customWidth="1"/>
    <col min="12016" max="12016" width="1.42578125" style="10" customWidth="1"/>
    <col min="12017" max="12017" width="2.42578125" style="10" bestFit="1" customWidth="1"/>
    <col min="12018" max="12018" width="2.140625" style="10" bestFit="1" customWidth="1"/>
    <col min="12019" max="12019" width="3.42578125" style="10" bestFit="1" customWidth="1"/>
    <col min="12020" max="12020" width="1.85546875" style="10" customWidth="1"/>
    <col min="12021" max="12021" width="2.85546875" style="10" customWidth="1"/>
    <col min="12022" max="12022" width="2.5703125" style="10" customWidth="1"/>
    <col min="12023" max="12023" width="2.7109375" style="10" customWidth="1"/>
    <col min="12024" max="12024" width="3.7109375" style="10" customWidth="1"/>
    <col min="12025" max="12025" width="6.140625" style="10" customWidth="1"/>
    <col min="12026" max="12267" width="1.42578125" style="10"/>
    <col min="12268" max="12268" width="1.5703125" style="10" customWidth="1"/>
    <col min="12269" max="12269" width="7.42578125" style="10" bestFit="1" customWidth="1"/>
    <col min="12270" max="12270" width="3.5703125" style="10" bestFit="1" customWidth="1"/>
    <col min="12271" max="12271" width="1.7109375" style="10" bestFit="1" customWidth="1"/>
    <col min="12272" max="12272" width="1.42578125" style="10" customWidth="1"/>
    <col min="12273" max="12273" width="2.42578125" style="10" bestFit="1" customWidth="1"/>
    <col min="12274" max="12274" width="2.140625" style="10" bestFit="1" customWidth="1"/>
    <col min="12275" max="12275" width="3.42578125" style="10" bestFit="1" customWidth="1"/>
    <col min="12276" max="12276" width="1.85546875" style="10" customWidth="1"/>
    <col min="12277" max="12277" width="2.85546875" style="10" customWidth="1"/>
    <col min="12278" max="12278" width="2.5703125" style="10" customWidth="1"/>
    <col min="12279" max="12279" width="2.7109375" style="10" customWidth="1"/>
    <col min="12280" max="12280" width="3.7109375" style="10" customWidth="1"/>
    <col min="12281" max="12281" width="6.140625" style="10" customWidth="1"/>
    <col min="12282" max="12523" width="8.7109375" style="10"/>
    <col min="12524" max="12524" width="1.5703125" style="10" customWidth="1"/>
    <col min="12525" max="12525" width="7.42578125" style="10" bestFit="1" customWidth="1"/>
    <col min="12526" max="12526" width="3.5703125" style="10" bestFit="1" customWidth="1"/>
    <col min="12527" max="12527" width="1.7109375" style="10" bestFit="1" customWidth="1"/>
    <col min="12528" max="12528" width="1.42578125" style="10" customWidth="1"/>
    <col min="12529" max="12529" width="2.42578125" style="10" bestFit="1" customWidth="1"/>
    <col min="12530" max="12530" width="2.140625" style="10" bestFit="1" customWidth="1"/>
    <col min="12531" max="12531" width="3.42578125" style="10" bestFit="1" customWidth="1"/>
    <col min="12532" max="12532" width="1.85546875" style="10" customWidth="1"/>
    <col min="12533" max="12533" width="2.85546875" style="10" customWidth="1"/>
    <col min="12534" max="12534" width="2.5703125" style="10" customWidth="1"/>
    <col min="12535" max="12535" width="2.7109375" style="10" customWidth="1"/>
    <col min="12536" max="12536" width="3.7109375" style="10" customWidth="1"/>
    <col min="12537" max="12537" width="6.140625" style="10" customWidth="1"/>
    <col min="12538" max="12779" width="1.42578125" style="10"/>
    <col min="12780" max="12780" width="1.5703125" style="10" customWidth="1"/>
    <col min="12781" max="12781" width="7.42578125" style="10" bestFit="1" customWidth="1"/>
    <col min="12782" max="12782" width="3.5703125" style="10" bestFit="1" customWidth="1"/>
    <col min="12783" max="12783" width="1.7109375" style="10" bestFit="1" customWidth="1"/>
    <col min="12784" max="12784" width="1.42578125" style="10" customWidth="1"/>
    <col min="12785" max="12785" width="2.42578125" style="10" bestFit="1" customWidth="1"/>
    <col min="12786" max="12786" width="2.140625" style="10" bestFit="1" customWidth="1"/>
    <col min="12787" max="12787" width="3.42578125" style="10" bestFit="1" customWidth="1"/>
    <col min="12788" max="12788" width="1.85546875" style="10" customWidth="1"/>
    <col min="12789" max="12789" width="2.85546875" style="10" customWidth="1"/>
    <col min="12790" max="12790" width="2.5703125" style="10" customWidth="1"/>
    <col min="12791" max="12791" width="2.7109375" style="10" customWidth="1"/>
    <col min="12792" max="12792" width="3.7109375" style="10" customWidth="1"/>
    <col min="12793" max="12793" width="6.140625" style="10" customWidth="1"/>
    <col min="12794" max="13035" width="1.42578125" style="10"/>
    <col min="13036" max="13036" width="1.5703125" style="10" customWidth="1"/>
    <col min="13037" max="13037" width="7.42578125" style="10" bestFit="1" customWidth="1"/>
    <col min="13038" max="13038" width="3.5703125" style="10" bestFit="1" customWidth="1"/>
    <col min="13039" max="13039" width="1.7109375" style="10" bestFit="1" customWidth="1"/>
    <col min="13040" max="13040" width="1.42578125" style="10" customWidth="1"/>
    <col min="13041" max="13041" width="2.42578125" style="10" bestFit="1" customWidth="1"/>
    <col min="13042" max="13042" width="2.140625" style="10" bestFit="1" customWidth="1"/>
    <col min="13043" max="13043" width="3.42578125" style="10" bestFit="1" customWidth="1"/>
    <col min="13044" max="13044" width="1.85546875" style="10" customWidth="1"/>
    <col min="13045" max="13045" width="2.85546875" style="10" customWidth="1"/>
    <col min="13046" max="13046" width="2.5703125" style="10" customWidth="1"/>
    <col min="13047" max="13047" width="2.7109375" style="10" customWidth="1"/>
    <col min="13048" max="13048" width="3.7109375" style="10" customWidth="1"/>
    <col min="13049" max="13049" width="6.140625" style="10" customWidth="1"/>
    <col min="13050" max="13291" width="1.42578125" style="10"/>
    <col min="13292" max="13292" width="1.5703125" style="10" customWidth="1"/>
    <col min="13293" max="13293" width="7.42578125" style="10" bestFit="1" customWidth="1"/>
    <col min="13294" max="13294" width="3.5703125" style="10" bestFit="1" customWidth="1"/>
    <col min="13295" max="13295" width="1.7109375" style="10" bestFit="1" customWidth="1"/>
    <col min="13296" max="13296" width="1.42578125" style="10" customWidth="1"/>
    <col min="13297" max="13297" width="2.42578125" style="10" bestFit="1" customWidth="1"/>
    <col min="13298" max="13298" width="2.140625" style="10" bestFit="1" customWidth="1"/>
    <col min="13299" max="13299" width="3.42578125" style="10" bestFit="1" customWidth="1"/>
    <col min="13300" max="13300" width="1.85546875" style="10" customWidth="1"/>
    <col min="13301" max="13301" width="2.85546875" style="10" customWidth="1"/>
    <col min="13302" max="13302" width="2.5703125" style="10" customWidth="1"/>
    <col min="13303" max="13303" width="2.7109375" style="10" customWidth="1"/>
    <col min="13304" max="13304" width="3.7109375" style="10" customWidth="1"/>
    <col min="13305" max="13305" width="6.140625" style="10" customWidth="1"/>
    <col min="13306" max="13547" width="8.7109375" style="10"/>
    <col min="13548" max="13548" width="1.5703125" style="10" customWidth="1"/>
    <col min="13549" max="13549" width="7.42578125" style="10" bestFit="1" customWidth="1"/>
    <col min="13550" max="13550" width="3.5703125" style="10" bestFit="1" customWidth="1"/>
    <col min="13551" max="13551" width="1.7109375" style="10" bestFit="1" customWidth="1"/>
    <col min="13552" max="13552" width="1.42578125" style="10" customWidth="1"/>
    <col min="13553" max="13553" width="2.42578125" style="10" bestFit="1" customWidth="1"/>
    <col min="13554" max="13554" width="2.140625" style="10" bestFit="1" customWidth="1"/>
    <col min="13555" max="13555" width="3.42578125" style="10" bestFit="1" customWidth="1"/>
    <col min="13556" max="13556" width="1.85546875" style="10" customWidth="1"/>
    <col min="13557" max="13557" width="2.85546875" style="10" customWidth="1"/>
    <col min="13558" max="13558" width="2.5703125" style="10" customWidth="1"/>
    <col min="13559" max="13559" width="2.7109375" style="10" customWidth="1"/>
    <col min="13560" max="13560" width="3.7109375" style="10" customWidth="1"/>
    <col min="13561" max="13561" width="6.140625" style="10" customWidth="1"/>
    <col min="13562" max="13803" width="1.42578125" style="10"/>
    <col min="13804" max="13804" width="1.5703125" style="10" customWidth="1"/>
    <col min="13805" max="13805" width="7.42578125" style="10" bestFit="1" customWidth="1"/>
    <col min="13806" max="13806" width="3.5703125" style="10" bestFit="1" customWidth="1"/>
    <col min="13807" max="13807" width="1.7109375" style="10" bestFit="1" customWidth="1"/>
    <col min="13808" max="13808" width="1.42578125" style="10" customWidth="1"/>
    <col min="13809" max="13809" width="2.42578125" style="10" bestFit="1" customWidth="1"/>
    <col min="13810" max="13810" width="2.140625" style="10" bestFit="1" customWidth="1"/>
    <col min="13811" max="13811" width="3.42578125" style="10" bestFit="1" customWidth="1"/>
    <col min="13812" max="13812" width="1.85546875" style="10" customWidth="1"/>
    <col min="13813" max="13813" width="2.85546875" style="10" customWidth="1"/>
    <col min="13814" max="13814" width="2.5703125" style="10" customWidth="1"/>
    <col min="13815" max="13815" width="2.7109375" style="10" customWidth="1"/>
    <col min="13816" max="13816" width="3.7109375" style="10" customWidth="1"/>
    <col min="13817" max="13817" width="6.140625" style="10" customWidth="1"/>
    <col min="13818" max="14059" width="1.42578125" style="10"/>
    <col min="14060" max="14060" width="1.5703125" style="10" customWidth="1"/>
    <col min="14061" max="14061" width="7.42578125" style="10" bestFit="1" customWidth="1"/>
    <col min="14062" max="14062" width="3.5703125" style="10" bestFit="1" customWidth="1"/>
    <col min="14063" max="14063" width="1.7109375" style="10" bestFit="1" customWidth="1"/>
    <col min="14064" max="14064" width="1.42578125" style="10" customWidth="1"/>
    <col min="14065" max="14065" width="2.42578125" style="10" bestFit="1" customWidth="1"/>
    <col min="14066" max="14066" width="2.140625" style="10" bestFit="1" customWidth="1"/>
    <col min="14067" max="14067" width="3.42578125" style="10" bestFit="1" customWidth="1"/>
    <col min="14068" max="14068" width="1.85546875" style="10" customWidth="1"/>
    <col min="14069" max="14069" width="2.85546875" style="10" customWidth="1"/>
    <col min="14070" max="14070" width="2.5703125" style="10" customWidth="1"/>
    <col min="14071" max="14071" width="2.7109375" style="10" customWidth="1"/>
    <col min="14072" max="14072" width="3.7109375" style="10" customWidth="1"/>
    <col min="14073" max="14073" width="6.140625" style="10" customWidth="1"/>
    <col min="14074" max="14315" width="1.42578125" style="10"/>
    <col min="14316" max="14316" width="1.5703125" style="10" customWidth="1"/>
    <col min="14317" max="14317" width="7.42578125" style="10" bestFit="1" customWidth="1"/>
    <col min="14318" max="14318" width="3.5703125" style="10" bestFit="1" customWidth="1"/>
    <col min="14319" max="14319" width="1.7109375" style="10" bestFit="1" customWidth="1"/>
    <col min="14320" max="14320" width="1.42578125" style="10" customWidth="1"/>
    <col min="14321" max="14321" width="2.42578125" style="10" bestFit="1" customWidth="1"/>
    <col min="14322" max="14322" width="2.140625" style="10" bestFit="1" customWidth="1"/>
    <col min="14323" max="14323" width="3.42578125" style="10" bestFit="1" customWidth="1"/>
    <col min="14324" max="14324" width="1.85546875" style="10" customWidth="1"/>
    <col min="14325" max="14325" width="2.85546875" style="10" customWidth="1"/>
    <col min="14326" max="14326" width="2.5703125" style="10" customWidth="1"/>
    <col min="14327" max="14327" width="2.7109375" style="10" customWidth="1"/>
    <col min="14328" max="14328" width="3.7109375" style="10" customWidth="1"/>
    <col min="14329" max="14329" width="6.140625" style="10" customWidth="1"/>
    <col min="14330" max="14571" width="8.7109375" style="10"/>
    <col min="14572" max="14572" width="1.5703125" style="10" customWidth="1"/>
    <col min="14573" max="14573" width="7.42578125" style="10" bestFit="1" customWidth="1"/>
    <col min="14574" max="14574" width="3.5703125" style="10" bestFit="1" customWidth="1"/>
    <col min="14575" max="14575" width="1.7109375" style="10" bestFit="1" customWidth="1"/>
    <col min="14576" max="14576" width="1.42578125" style="10" customWidth="1"/>
    <col min="14577" max="14577" width="2.42578125" style="10" bestFit="1" customWidth="1"/>
    <col min="14578" max="14578" width="2.140625" style="10" bestFit="1" customWidth="1"/>
    <col min="14579" max="14579" width="3.42578125" style="10" bestFit="1" customWidth="1"/>
    <col min="14580" max="14580" width="1.85546875" style="10" customWidth="1"/>
    <col min="14581" max="14581" width="2.85546875" style="10" customWidth="1"/>
    <col min="14582" max="14582" width="2.5703125" style="10" customWidth="1"/>
    <col min="14583" max="14583" width="2.7109375" style="10" customWidth="1"/>
    <col min="14584" max="14584" width="3.7109375" style="10" customWidth="1"/>
    <col min="14585" max="14585" width="6.140625" style="10" customWidth="1"/>
    <col min="14586" max="14827" width="1.42578125" style="10"/>
    <col min="14828" max="14828" width="1.5703125" style="10" customWidth="1"/>
    <col min="14829" max="14829" width="7.42578125" style="10" bestFit="1" customWidth="1"/>
    <col min="14830" max="14830" width="3.5703125" style="10" bestFit="1" customWidth="1"/>
    <col min="14831" max="14831" width="1.7109375" style="10" bestFit="1" customWidth="1"/>
    <col min="14832" max="14832" width="1.42578125" style="10" customWidth="1"/>
    <col min="14833" max="14833" width="2.42578125" style="10" bestFit="1" customWidth="1"/>
    <col min="14834" max="14834" width="2.140625" style="10" bestFit="1" customWidth="1"/>
    <col min="14835" max="14835" width="3.42578125" style="10" bestFit="1" customWidth="1"/>
    <col min="14836" max="14836" width="1.85546875" style="10" customWidth="1"/>
    <col min="14837" max="14837" width="2.85546875" style="10" customWidth="1"/>
    <col min="14838" max="14838" width="2.5703125" style="10" customWidth="1"/>
    <col min="14839" max="14839" width="2.7109375" style="10" customWidth="1"/>
    <col min="14840" max="14840" width="3.7109375" style="10" customWidth="1"/>
    <col min="14841" max="14841" width="6.140625" style="10" customWidth="1"/>
    <col min="14842" max="15083" width="1.42578125" style="10"/>
    <col min="15084" max="15084" width="1.5703125" style="10" customWidth="1"/>
    <col min="15085" max="15085" width="7.42578125" style="10" bestFit="1" customWidth="1"/>
    <col min="15086" max="15086" width="3.5703125" style="10" bestFit="1" customWidth="1"/>
    <col min="15087" max="15087" width="1.7109375" style="10" bestFit="1" customWidth="1"/>
    <col min="15088" max="15088" width="1.42578125" style="10" customWidth="1"/>
    <col min="15089" max="15089" width="2.42578125" style="10" bestFit="1" customWidth="1"/>
    <col min="15090" max="15090" width="2.140625" style="10" bestFit="1" customWidth="1"/>
    <col min="15091" max="15091" width="3.42578125" style="10" bestFit="1" customWidth="1"/>
    <col min="15092" max="15092" width="1.85546875" style="10" customWidth="1"/>
    <col min="15093" max="15093" width="2.85546875" style="10" customWidth="1"/>
    <col min="15094" max="15094" width="2.5703125" style="10" customWidth="1"/>
    <col min="15095" max="15095" width="2.7109375" style="10" customWidth="1"/>
    <col min="15096" max="15096" width="3.7109375" style="10" customWidth="1"/>
    <col min="15097" max="15097" width="6.140625" style="10" customWidth="1"/>
    <col min="15098" max="15339" width="1.42578125" style="10"/>
    <col min="15340" max="15340" width="1.5703125" style="10" customWidth="1"/>
    <col min="15341" max="15341" width="7.42578125" style="10" bestFit="1" customWidth="1"/>
    <col min="15342" max="15342" width="3.5703125" style="10" bestFit="1" customWidth="1"/>
    <col min="15343" max="15343" width="1.7109375" style="10" bestFit="1" customWidth="1"/>
    <col min="15344" max="15344" width="1.42578125" style="10" customWidth="1"/>
    <col min="15345" max="15345" width="2.42578125" style="10" bestFit="1" customWidth="1"/>
    <col min="15346" max="15346" width="2.140625" style="10" bestFit="1" customWidth="1"/>
    <col min="15347" max="15347" width="3.42578125" style="10" bestFit="1" customWidth="1"/>
    <col min="15348" max="15348" width="1.85546875" style="10" customWidth="1"/>
    <col min="15349" max="15349" width="2.85546875" style="10" customWidth="1"/>
    <col min="15350" max="15350" width="2.5703125" style="10" customWidth="1"/>
    <col min="15351" max="15351" width="2.7109375" style="10" customWidth="1"/>
    <col min="15352" max="15352" width="3.7109375" style="10" customWidth="1"/>
    <col min="15353" max="15353" width="6.140625" style="10" customWidth="1"/>
    <col min="15354" max="15595" width="8.7109375" style="10"/>
    <col min="15596" max="15596" width="1.5703125" style="10" customWidth="1"/>
    <col min="15597" max="15597" width="7.42578125" style="10" bestFit="1" customWidth="1"/>
    <col min="15598" max="15598" width="3.5703125" style="10" bestFit="1" customWidth="1"/>
    <col min="15599" max="15599" width="1.7109375" style="10" bestFit="1" customWidth="1"/>
    <col min="15600" max="15600" width="1.42578125" style="10" customWidth="1"/>
    <col min="15601" max="15601" width="2.42578125" style="10" bestFit="1" customWidth="1"/>
    <col min="15602" max="15602" width="2.140625" style="10" bestFit="1" customWidth="1"/>
    <col min="15603" max="15603" width="3.42578125" style="10" bestFit="1" customWidth="1"/>
    <col min="15604" max="15604" width="1.85546875" style="10" customWidth="1"/>
    <col min="15605" max="15605" width="2.85546875" style="10" customWidth="1"/>
    <col min="15606" max="15606" width="2.5703125" style="10" customWidth="1"/>
    <col min="15607" max="15607" width="2.7109375" style="10" customWidth="1"/>
    <col min="15608" max="15608" width="3.7109375" style="10" customWidth="1"/>
    <col min="15609" max="15609" width="6.140625" style="10" customWidth="1"/>
    <col min="15610" max="15851" width="1.42578125" style="10"/>
    <col min="15852" max="15852" width="1.5703125" style="10" customWidth="1"/>
    <col min="15853" max="15853" width="7.42578125" style="10" bestFit="1" customWidth="1"/>
    <col min="15854" max="15854" width="3.5703125" style="10" bestFit="1" customWidth="1"/>
    <col min="15855" max="15855" width="1.7109375" style="10" bestFit="1" customWidth="1"/>
    <col min="15856" max="15856" width="1.42578125" style="10" customWidth="1"/>
    <col min="15857" max="15857" width="2.42578125" style="10" bestFit="1" customWidth="1"/>
    <col min="15858" max="15858" width="2.140625" style="10" bestFit="1" customWidth="1"/>
    <col min="15859" max="15859" width="3.42578125" style="10" bestFit="1" customWidth="1"/>
    <col min="15860" max="15860" width="1.85546875" style="10" customWidth="1"/>
    <col min="15861" max="15861" width="2.85546875" style="10" customWidth="1"/>
    <col min="15862" max="15862" width="2.5703125" style="10" customWidth="1"/>
    <col min="15863" max="15863" width="2.7109375" style="10" customWidth="1"/>
    <col min="15864" max="15864" width="3.7109375" style="10" customWidth="1"/>
    <col min="15865" max="15865" width="6.140625" style="10" customWidth="1"/>
    <col min="15866" max="16107" width="1.42578125" style="10"/>
    <col min="16108" max="16108" width="1.5703125" style="10" customWidth="1"/>
    <col min="16109" max="16109" width="7.42578125" style="10" bestFit="1" customWidth="1"/>
    <col min="16110" max="16110" width="3.5703125" style="10" bestFit="1" customWidth="1"/>
    <col min="16111" max="16111" width="1.7109375" style="10" bestFit="1" customWidth="1"/>
    <col min="16112" max="16112" width="1.42578125" style="10" customWidth="1"/>
    <col min="16113" max="16113" width="2.42578125" style="10" bestFit="1" customWidth="1"/>
    <col min="16114" max="16114" width="2.140625" style="10" bestFit="1" customWidth="1"/>
    <col min="16115" max="16115" width="3.42578125" style="10" bestFit="1" customWidth="1"/>
    <col min="16116" max="16116" width="1.85546875" style="10" customWidth="1"/>
    <col min="16117" max="16117" width="2.85546875" style="10" customWidth="1"/>
    <col min="16118" max="16118" width="2.5703125" style="10" customWidth="1"/>
    <col min="16119" max="16119" width="2.7109375" style="10" customWidth="1"/>
    <col min="16120" max="16120" width="3.7109375" style="10" customWidth="1"/>
    <col min="16121" max="16121" width="6.140625" style="10" customWidth="1"/>
    <col min="16122" max="16384" width="8.7109375" style="10"/>
  </cols>
  <sheetData>
    <row r="1" spans="1:23" ht="35.1" customHeight="1" x14ac:dyDescent="0.25">
      <c r="D1" s="3"/>
      <c r="E1" s="4"/>
      <c r="F1" s="5"/>
      <c r="G1" s="6"/>
      <c r="H1" s="6"/>
      <c r="I1" s="7"/>
      <c r="J1" s="8"/>
      <c r="K1" s="9" t="s">
        <v>0</v>
      </c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3" s="17" customFormat="1" ht="35.1" customHeight="1" x14ac:dyDescent="0.25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3" t="s">
        <v>6</v>
      </c>
      <c r="G2" s="14" t="s">
        <v>24</v>
      </c>
      <c r="H2" s="14" t="s">
        <v>7</v>
      </c>
      <c r="I2" s="14" t="s">
        <v>8</v>
      </c>
      <c r="J2" s="15" t="s">
        <v>9</v>
      </c>
      <c r="K2" s="16" t="s">
        <v>10</v>
      </c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3" s="23" customFormat="1" ht="35.1" customHeight="1" x14ac:dyDescent="0.25">
      <c r="A3" s="49" t="s">
        <v>11</v>
      </c>
      <c r="B3" s="49">
        <v>1</v>
      </c>
      <c r="C3" s="40" t="s">
        <v>28</v>
      </c>
      <c r="D3" s="18">
        <v>8600</v>
      </c>
      <c r="E3" s="19">
        <f>D3/5280</f>
        <v>1.6287878787878789</v>
      </c>
      <c r="F3" s="20">
        <v>24</v>
      </c>
      <c r="G3" s="21">
        <f>(D3*F3/9)</f>
        <v>22933.333333333332</v>
      </c>
      <c r="H3" s="21"/>
      <c r="I3" s="20"/>
      <c r="J3" s="22"/>
      <c r="K3" s="22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3" s="23" customFormat="1" ht="35.1" customHeight="1" x14ac:dyDescent="0.25">
      <c r="A4" s="50"/>
      <c r="B4" s="50"/>
      <c r="C4" s="52" t="s">
        <v>22</v>
      </c>
      <c r="D4" s="52"/>
      <c r="E4" s="52"/>
      <c r="F4" s="52"/>
      <c r="G4" s="52"/>
      <c r="H4" s="24" t="s">
        <v>12</v>
      </c>
      <c r="I4" s="25">
        <v>1</v>
      </c>
      <c r="J4" s="22"/>
      <c r="K4" s="26">
        <f>I4*J4</f>
        <v>0</v>
      </c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3" s="23" customFormat="1" ht="35.1" customHeight="1" x14ac:dyDescent="0.25">
      <c r="A5" s="50"/>
      <c r="B5" s="50"/>
      <c r="C5" s="53" t="s">
        <v>23</v>
      </c>
      <c r="D5" s="54"/>
      <c r="E5" s="54"/>
      <c r="F5" s="54"/>
      <c r="G5" s="55"/>
      <c r="H5" s="27" t="s">
        <v>13</v>
      </c>
      <c r="I5" s="21">
        <f>ROUNDUP(G3,0)</f>
        <v>22934</v>
      </c>
      <c r="J5" s="22"/>
      <c r="K5" s="26">
        <f t="shared" ref="K5:K12" si="0">J5*I5</f>
        <v>0</v>
      </c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3" s="23" customFormat="1" ht="35.1" customHeight="1" x14ac:dyDescent="0.25">
      <c r="A6" s="50"/>
      <c r="B6" s="50"/>
      <c r="C6" s="53" t="s">
        <v>15</v>
      </c>
      <c r="D6" s="54"/>
      <c r="E6" s="54"/>
      <c r="F6" s="54"/>
      <c r="G6" s="55"/>
      <c r="H6" s="27" t="s">
        <v>16</v>
      </c>
      <c r="I6" s="21">
        <f>ROUND(D3,0)</f>
        <v>8600</v>
      </c>
      <c r="J6" s="22"/>
      <c r="K6" s="26">
        <f t="shared" si="0"/>
        <v>0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3" s="23" customFormat="1" ht="35.1" customHeight="1" x14ac:dyDescent="0.25">
      <c r="A7" s="50"/>
      <c r="B7" s="50"/>
      <c r="C7" s="53" t="s">
        <v>25</v>
      </c>
      <c r="D7" s="54"/>
      <c r="E7" s="54"/>
      <c r="F7" s="54"/>
      <c r="G7" s="55"/>
      <c r="H7" s="24" t="s">
        <v>17</v>
      </c>
      <c r="I7" s="21">
        <f>ROUNDUP(G3*275/2000,0)</f>
        <v>3154</v>
      </c>
      <c r="J7" s="22"/>
      <c r="K7" s="26">
        <f t="shared" si="0"/>
        <v>0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3" s="23" customFormat="1" ht="35.1" customHeight="1" x14ac:dyDescent="0.25">
      <c r="A8" s="50"/>
      <c r="B8" s="50"/>
      <c r="C8" s="59" t="s">
        <v>27</v>
      </c>
      <c r="D8" s="60"/>
      <c r="E8" s="60"/>
      <c r="F8" s="60"/>
      <c r="G8" s="61"/>
      <c r="H8" s="28" t="s">
        <v>18</v>
      </c>
      <c r="I8" s="21">
        <f>ROUNDUP(1.64*5280*2,1)</f>
        <v>17318.400000000001</v>
      </c>
      <c r="J8" s="22"/>
      <c r="K8" s="26">
        <f t="shared" si="0"/>
        <v>0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3" s="23" customFormat="1" ht="35.1" customHeight="1" x14ac:dyDescent="0.25">
      <c r="A9" s="50"/>
      <c r="B9" s="50"/>
      <c r="C9" s="59" t="s">
        <v>26</v>
      </c>
      <c r="D9" s="60"/>
      <c r="E9" s="60"/>
      <c r="F9" s="60"/>
      <c r="G9" s="61"/>
      <c r="H9" s="28" t="s">
        <v>18</v>
      </c>
      <c r="I9" s="21">
        <v>5650</v>
      </c>
      <c r="J9" s="22"/>
      <c r="K9" s="26">
        <f t="shared" si="0"/>
        <v>0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</row>
    <row r="10" spans="1:23" s="23" customFormat="1" ht="35.1" customHeight="1" x14ac:dyDescent="0.25">
      <c r="A10" s="50"/>
      <c r="B10" s="50"/>
      <c r="C10" s="59" t="s">
        <v>19</v>
      </c>
      <c r="D10" s="62"/>
      <c r="E10" s="62"/>
      <c r="F10" s="62"/>
      <c r="G10" s="63"/>
      <c r="H10" s="42" t="s">
        <v>16</v>
      </c>
      <c r="I10" s="25">
        <v>24</v>
      </c>
      <c r="J10" s="22"/>
      <c r="K10" s="26">
        <f t="shared" si="0"/>
        <v>0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</row>
    <row r="11" spans="1:23" s="23" customFormat="1" ht="35.1" customHeight="1" x14ac:dyDescent="0.25">
      <c r="A11" s="50"/>
      <c r="B11" s="50"/>
      <c r="C11" s="53" t="s">
        <v>20</v>
      </c>
      <c r="D11" s="54"/>
      <c r="E11" s="54"/>
      <c r="F11" s="54"/>
      <c r="G11" s="55"/>
      <c r="H11" s="27" t="s">
        <v>17</v>
      </c>
      <c r="I11" s="43">
        <v>400</v>
      </c>
      <c r="J11" s="22"/>
      <c r="K11" s="26">
        <f t="shared" si="0"/>
        <v>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1:23" s="23" customFormat="1" ht="35.1" customHeight="1" x14ac:dyDescent="0.25">
      <c r="A12" s="50"/>
      <c r="B12" s="50"/>
      <c r="C12" s="59" t="s">
        <v>29</v>
      </c>
      <c r="D12" s="62"/>
      <c r="E12" s="62"/>
      <c r="F12" s="62"/>
      <c r="G12" s="62"/>
      <c r="H12" s="41" t="s">
        <v>13</v>
      </c>
      <c r="I12" s="43">
        <v>420</v>
      </c>
      <c r="J12" s="22"/>
      <c r="K12" s="26">
        <f t="shared" si="0"/>
        <v>0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</row>
    <row r="13" spans="1:23" s="23" customFormat="1" ht="35.1" customHeight="1" x14ac:dyDescent="0.25">
      <c r="A13" s="51"/>
      <c r="B13" s="51"/>
      <c r="C13" s="56" t="s">
        <v>21</v>
      </c>
      <c r="D13" s="57"/>
      <c r="E13" s="57"/>
      <c r="F13" s="57"/>
      <c r="G13" s="57"/>
      <c r="H13" s="57"/>
      <c r="I13" s="57"/>
      <c r="J13" s="58"/>
      <c r="K13" s="26">
        <f>SUM(K4:K12)</f>
        <v>0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</row>
    <row r="14" spans="1:23" s="23" customFormat="1" ht="35.1" customHeight="1" x14ac:dyDescent="0.25">
      <c r="A14" s="1"/>
      <c r="B14" s="1"/>
      <c r="C14" s="2"/>
      <c r="D14" s="3"/>
      <c r="E14" s="4"/>
      <c r="F14" s="5"/>
      <c r="G14" s="6"/>
      <c r="H14" s="6"/>
      <c r="I14" s="7"/>
      <c r="J14" s="8"/>
      <c r="K14" s="9" t="s">
        <v>0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</row>
    <row r="15" spans="1:23" s="23" customFormat="1" ht="35.1" customHeight="1" x14ac:dyDescent="0.25">
      <c r="A15" s="11" t="s">
        <v>1</v>
      </c>
      <c r="B15" s="11" t="s">
        <v>2</v>
      </c>
      <c r="C15" s="11" t="s">
        <v>3</v>
      </c>
      <c r="D15" s="12" t="s">
        <v>4</v>
      </c>
      <c r="E15" s="12" t="s">
        <v>5</v>
      </c>
      <c r="F15" s="13" t="s">
        <v>6</v>
      </c>
      <c r="G15" s="14" t="s">
        <v>24</v>
      </c>
      <c r="H15" s="14" t="s">
        <v>7</v>
      </c>
      <c r="I15" s="14" t="s">
        <v>8</v>
      </c>
      <c r="J15" s="15" t="s">
        <v>9</v>
      </c>
      <c r="K15" s="16" t="s">
        <v>10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29"/>
    </row>
    <row r="16" spans="1:23" s="29" customFormat="1" ht="35.1" customHeight="1" x14ac:dyDescent="0.25">
      <c r="A16" s="49" t="s">
        <v>11</v>
      </c>
      <c r="B16" s="49">
        <v>2</v>
      </c>
      <c r="C16" s="40" t="s">
        <v>65</v>
      </c>
      <c r="D16" s="18">
        <f>E16*5280</f>
        <v>2112</v>
      </c>
      <c r="E16" s="19">
        <v>0.4</v>
      </c>
      <c r="F16" s="20">
        <v>24</v>
      </c>
      <c r="G16" s="21">
        <f>D16*F16/9</f>
        <v>5632</v>
      </c>
      <c r="H16" s="21"/>
      <c r="I16" s="20"/>
      <c r="J16" s="22"/>
      <c r="K16" s="22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3" s="29" customFormat="1" ht="35.1" customHeight="1" x14ac:dyDescent="0.25">
      <c r="A17" s="50"/>
      <c r="B17" s="50"/>
      <c r="C17" s="52" t="s">
        <v>66</v>
      </c>
      <c r="D17" s="52"/>
      <c r="E17" s="52"/>
      <c r="F17" s="52"/>
      <c r="G17" s="52"/>
      <c r="H17" s="24" t="s">
        <v>12</v>
      </c>
      <c r="I17" s="25">
        <v>1</v>
      </c>
      <c r="J17" s="22"/>
      <c r="K17" s="26">
        <f>I17*J17</f>
        <v>0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</row>
    <row r="18" spans="1:23" s="29" customFormat="1" ht="35.1" customHeight="1" x14ac:dyDescent="0.25">
      <c r="A18" s="50"/>
      <c r="B18" s="50"/>
      <c r="C18" s="53" t="s">
        <v>67</v>
      </c>
      <c r="D18" s="54"/>
      <c r="E18" s="54"/>
      <c r="F18" s="54"/>
      <c r="G18" s="55"/>
      <c r="H18" s="27" t="s">
        <v>13</v>
      </c>
      <c r="I18" s="21">
        <f>G16</f>
        <v>5632</v>
      </c>
      <c r="J18" s="22"/>
      <c r="K18" s="26">
        <f>J18*I18</f>
        <v>0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</row>
    <row r="19" spans="1:23" s="29" customFormat="1" ht="35.1" customHeight="1" x14ac:dyDescent="0.25">
      <c r="A19" s="50"/>
      <c r="B19" s="50"/>
      <c r="C19" s="53" t="s">
        <v>14</v>
      </c>
      <c r="D19" s="54"/>
      <c r="E19" s="54"/>
      <c r="F19" s="54"/>
      <c r="G19" s="55"/>
      <c r="H19" s="27" t="s">
        <v>13</v>
      </c>
      <c r="I19" s="21">
        <f>G16</f>
        <v>5632</v>
      </c>
      <c r="J19" s="22"/>
      <c r="K19" s="26">
        <f>J19*I19</f>
        <v>0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spans="1:23" s="29" customFormat="1" ht="35.1" customHeight="1" x14ac:dyDescent="0.25">
      <c r="A20" s="50"/>
      <c r="B20" s="50"/>
      <c r="C20" s="53" t="s">
        <v>15</v>
      </c>
      <c r="D20" s="54"/>
      <c r="E20" s="54"/>
      <c r="F20" s="54"/>
      <c r="G20" s="55"/>
      <c r="H20" s="27" t="s">
        <v>16</v>
      </c>
      <c r="I20" s="21">
        <f>ROUND(D16,0)</f>
        <v>2112</v>
      </c>
      <c r="J20" s="22"/>
      <c r="K20" s="26">
        <f>J20*I20</f>
        <v>0</v>
      </c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</row>
    <row r="21" spans="1:23" s="29" customFormat="1" ht="35.1" customHeight="1" x14ac:dyDescent="0.25">
      <c r="A21" s="50"/>
      <c r="B21" s="50"/>
      <c r="C21" s="53" t="s">
        <v>68</v>
      </c>
      <c r="D21" s="54"/>
      <c r="E21" s="54"/>
      <c r="F21" s="54"/>
      <c r="G21" s="55"/>
      <c r="H21" s="24" t="s">
        <v>17</v>
      </c>
      <c r="I21" s="21">
        <f>ROUNDUP(G16*220/2000,0)</f>
        <v>620</v>
      </c>
      <c r="J21" s="22"/>
      <c r="K21" s="26">
        <f>J21*I21</f>
        <v>0</v>
      </c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spans="1:23" s="29" customFormat="1" ht="35.1" customHeight="1" x14ac:dyDescent="0.25">
      <c r="A22" s="50"/>
      <c r="B22" s="50"/>
      <c r="C22" s="53" t="s">
        <v>69</v>
      </c>
      <c r="D22" s="54"/>
      <c r="E22" s="54"/>
      <c r="F22" s="54"/>
      <c r="G22" s="55"/>
      <c r="H22" s="27" t="s">
        <v>17</v>
      </c>
      <c r="I22" s="43">
        <f>ROUNDUP(60/5280*D16,0)</f>
        <v>24</v>
      </c>
      <c r="J22" s="22"/>
      <c r="K22" s="26">
        <f>J22*I22</f>
        <v>0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30"/>
    </row>
    <row r="23" spans="1:23" s="30" customFormat="1" ht="35.1" customHeight="1" x14ac:dyDescent="0.25">
      <c r="A23" s="51"/>
      <c r="B23" s="51"/>
      <c r="C23" s="56" t="s">
        <v>21</v>
      </c>
      <c r="D23" s="57"/>
      <c r="E23" s="57"/>
      <c r="F23" s="57"/>
      <c r="G23" s="57"/>
      <c r="H23" s="57"/>
      <c r="I23" s="57"/>
      <c r="J23" s="58"/>
      <c r="K23" s="26">
        <f>SUM(K17:K22)</f>
        <v>0</v>
      </c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10"/>
    </row>
    <row r="24" spans="1:23" ht="35.1" customHeight="1" x14ac:dyDescent="0.25">
      <c r="D24" s="3"/>
      <c r="E24" s="4"/>
      <c r="F24" s="5"/>
      <c r="G24" s="6"/>
      <c r="H24" s="6"/>
      <c r="I24" s="7"/>
      <c r="J24" s="8"/>
      <c r="K24" s="9" t="s">
        <v>0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</row>
    <row r="25" spans="1:23" ht="35.1" customHeight="1" x14ac:dyDescent="0.25">
      <c r="A25" s="11" t="s">
        <v>1</v>
      </c>
      <c r="B25" s="11" t="s">
        <v>2</v>
      </c>
      <c r="C25" s="11" t="s">
        <v>3</v>
      </c>
      <c r="D25" s="12" t="s">
        <v>4</v>
      </c>
      <c r="E25" s="12" t="s">
        <v>5</v>
      </c>
      <c r="F25" s="13" t="s">
        <v>6</v>
      </c>
      <c r="G25" s="14" t="s">
        <v>24</v>
      </c>
      <c r="H25" s="14" t="s">
        <v>7</v>
      </c>
      <c r="I25" s="14" t="s">
        <v>8</v>
      </c>
      <c r="J25" s="15" t="s">
        <v>9</v>
      </c>
      <c r="K25" s="16" t="s">
        <v>10</v>
      </c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</row>
    <row r="26" spans="1:23" ht="35.1" customHeight="1" x14ac:dyDescent="0.25">
      <c r="A26" s="49" t="s">
        <v>11</v>
      </c>
      <c r="B26" s="49">
        <v>3</v>
      </c>
      <c r="C26" s="40" t="s">
        <v>70</v>
      </c>
      <c r="D26" s="18">
        <f>E26*5280</f>
        <v>1679.04</v>
      </c>
      <c r="E26" s="19">
        <v>0.318</v>
      </c>
      <c r="F26" s="20">
        <v>24</v>
      </c>
      <c r="G26" s="21">
        <f>D26*F26/9</f>
        <v>4477.4399999999996</v>
      </c>
      <c r="H26" s="21"/>
      <c r="I26" s="20"/>
      <c r="J26" s="22"/>
      <c r="K26" s="22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7" spans="1:23" ht="35.1" customHeight="1" x14ac:dyDescent="0.25">
      <c r="A27" s="50"/>
      <c r="B27" s="50"/>
      <c r="C27" s="52" t="s">
        <v>66</v>
      </c>
      <c r="D27" s="52"/>
      <c r="E27" s="52"/>
      <c r="F27" s="52"/>
      <c r="G27" s="52"/>
      <c r="H27" s="24" t="s">
        <v>12</v>
      </c>
      <c r="I27" s="25">
        <v>1</v>
      </c>
      <c r="J27" s="22"/>
      <c r="K27" s="26">
        <f>I27*J27</f>
        <v>0</v>
      </c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</row>
    <row r="28" spans="1:23" ht="35.1" customHeight="1" x14ac:dyDescent="0.25">
      <c r="A28" s="50"/>
      <c r="B28" s="50"/>
      <c r="C28" s="53" t="s">
        <v>67</v>
      </c>
      <c r="D28" s="54"/>
      <c r="E28" s="54"/>
      <c r="F28" s="54"/>
      <c r="G28" s="55"/>
      <c r="H28" s="27" t="s">
        <v>13</v>
      </c>
      <c r="I28" s="21">
        <f>G26</f>
        <v>4477.4399999999996</v>
      </c>
      <c r="J28" s="22"/>
      <c r="K28" s="26">
        <f>J28*I28</f>
        <v>0</v>
      </c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</row>
    <row r="29" spans="1:23" ht="35.1" customHeight="1" x14ac:dyDescent="0.25">
      <c r="A29" s="50"/>
      <c r="B29" s="50"/>
      <c r="C29" s="53" t="s">
        <v>14</v>
      </c>
      <c r="D29" s="54"/>
      <c r="E29" s="54"/>
      <c r="F29" s="54"/>
      <c r="G29" s="55"/>
      <c r="H29" s="27" t="s">
        <v>13</v>
      </c>
      <c r="I29" s="21">
        <f>G26</f>
        <v>4477.4399999999996</v>
      </c>
      <c r="J29" s="22"/>
      <c r="K29" s="26">
        <f>J29*I29</f>
        <v>0</v>
      </c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</row>
    <row r="30" spans="1:23" ht="35.1" customHeight="1" x14ac:dyDescent="0.25">
      <c r="A30" s="50"/>
      <c r="B30" s="50"/>
      <c r="C30" s="53" t="s">
        <v>15</v>
      </c>
      <c r="D30" s="54"/>
      <c r="E30" s="54"/>
      <c r="F30" s="54"/>
      <c r="G30" s="55"/>
      <c r="H30" s="27" t="s">
        <v>16</v>
      </c>
      <c r="I30" s="21">
        <f>ROUND(D26,0)</f>
        <v>1679</v>
      </c>
      <c r="J30" s="22"/>
      <c r="K30" s="26">
        <f>J30*I30</f>
        <v>0</v>
      </c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</row>
    <row r="31" spans="1:23" ht="35.1" customHeight="1" x14ac:dyDescent="0.25">
      <c r="A31" s="50"/>
      <c r="B31" s="50"/>
      <c r="C31" s="53" t="s">
        <v>68</v>
      </c>
      <c r="D31" s="54"/>
      <c r="E31" s="54"/>
      <c r="F31" s="54"/>
      <c r="G31" s="55"/>
      <c r="H31" s="24" t="s">
        <v>17</v>
      </c>
      <c r="I31" s="21">
        <f>ROUNDUP(G26*220/2000,0)</f>
        <v>493</v>
      </c>
      <c r="J31" s="22"/>
      <c r="K31" s="26">
        <f>J31*I31</f>
        <v>0</v>
      </c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</row>
    <row r="32" spans="1:23" ht="35.1" customHeight="1" x14ac:dyDescent="0.25">
      <c r="A32" s="50"/>
      <c r="B32" s="50"/>
      <c r="C32" s="53" t="s">
        <v>69</v>
      </c>
      <c r="D32" s="54"/>
      <c r="E32" s="54"/>
      <c r="F32" s="54"/>
      <c r="G32" s="55"/>
      <c r="H32" s="27" t="s">
        <v>17</v>
      </c>
      <c r="I32" s="43">
        <f>ROUNDUP(60/5280*D26,0)</f>
        <v>20</v>
      </c>
      <c r="J32" s="22"/>
      <c r="K32" s="26">
        <f>J32*I32</f>
        <v>0</v>
      </c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</row>
    <row r="33" spans="1:22" ht="35.1" customHeight="1" x14ac:dyDescent="0.25">
      <c r="A33" s="51"/>
      <c r="B33" s="51"/>
      <c r="C33" s="56" t="s">
        <v>21</v>
      </c>
      <c r="D33" s="57"/>
      <c r="E33" s="57"/>
      <c r="F33" s="57"/>
      <c r="G33" s="57"/>
      <c r="H33" s="57"/>
      <c r="I33" s="57"/>
      <c r="J33" s="58"/>
      <c r="K33" s="26">
        <f>SUM(K27:K32)</f>
        <v>0</v>
      </c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</row>
    <row r="34" spans="1:22" ht="35.1" customHeight="1" x14ac:dyDescent="0.25">
      <c r="D34" s="3"/>
      <c r="E34" s="4"/>
      <c r="F34" s="5"/>
      <c r="G34" s="6"/>
      <c r="H34" s="6"/>
      <c r="I34" s="7"/>
      <c r="J34" s="8"/>
      <c r="K34" s="9" t="s">
        <v>0</v>
      </c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</row>
    <row r="35" spans="1:22" ht="35.1" customHeight="1" x14ac:dyDescent="0.25">
      <c r="A35" s="11" t="s">
        <v>1</v>
      </c>
      <c r="B35" s="11" t="s">
        <v>2</v>
      </c>
      <c r="C35" s="11" t="s">
        <v>3</v>
      </c>
      <c r="D35" s="12" t="s">
        <v>4</v>
      </c>
      <c r="E35" s="12" t="s">
        <v>5</v>
      </c>
      <c r="F35" s="13" t="s">
        <v>6</v>
      </c>
      <c r="G35" s="14" t="s">
        <v>24</v>
      </c>
      <c r="H35" s="14" t="s">
        <v>7</v>
      </c>
      <c r="I35" s="14" t="s">
        <v>8</v>
      </c>
      <c r="J35" s="15" t="s">
        <v>9</v>
      </c>
      <c r="K35" s="16" t="s">
        <v>10</v>
      </c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</row>
    <row r="36" spans="1:22" ht="35.1" customHeight="1" x14ac:dyDescent="0.25">
      <c r="A36" s="49" t="s">
        <v>11</v>
      </c>
      <c r="B36" s="49">
        <v>4</v>
      </c>
      <c r="C36" s="40" t="s">
        <v>71</v>
      </c>
      <c r="D36" s="18">
        <f>E36*5280</f>
        <v>2486.8799999999997</v>
      </c>
      <c r="E36" s="19">
        <v>0.47099999999999997</v>
      </c>
      <c r="F36" s="20">
        <v>24</v>
      </c>
      <c r="G36" s="21">
        <f>D36*F36/9</f>
        <v>6631.6799999999994</v>
      </c>
      <c r="H36" s="21"/>
      <c r="I36" s="20"/>
      <c r="J36" s="22"/>
      <c r="K36" s="22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</row>
    <row r="37" spans="1:22" ht="35.1" customHeight="1" x14ac:dyDescent="0.25">
      <c r="A37" s="50"/>
      <c r="B37" s="50"/>
      <c r="C37" s="52" t="s">
        <v>66</v>
      </c>
      <c r="D37" s="52"/>
      <c r="E37" s="52"/>
      <c r="F37" s="52"/>
      <c r="G37" s="52"/>
      <c r="H37" s="24" t="s">
        <v>12</v>
      </c>
      <c r="I37" s="25">
        <v>1</v>
      </c>
      <c r="J37" s="22"/>
      <c r="K37" s="26">
        <f>I37*J37</f>
        <v>0</v>
      </c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</row>
    <row r="38" spans="1:22" ht="35.1" customHeight="1" x14ac:dyDescent="0.25">
      <c r="A38" s="50"/>
      <c r="B38" s="50"/>
      <c r="C38" s="53" t="s">
        <v>67</v>
      </c>
      <c r="D38" s="54"/>
      <c r="E38" s="54"/>
      <c r="F38" s="54"/>
      <c r="G38" s="55"/>
      <c r="H38" s="27" t="s">
        <v>13</v>
      </c>
      <c r="I38" s="21">
        <f>G36</f>
        <v>6631.6799999999994</v>
      </c>
      <c r="J38" s="22"/>
      <c r="K38" s="26">
        <f>J38*I38</f>
        <v>0</v>
      </c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ht="35.1" customHeight="1" x14ac:dyDescent="0.25">
      <c r="A39" s="50"/>
      <c r="B39" s="50"/>
      <c r="C39" s="53" t="s">
        <v>14</v>
      </c>
      <c r="D39" s="54"/>
      <c r="E39" s="54"/>
      <c r="F39" s="54"/>
      <c r="G39" s="55"/>
      <c r="H39" s="27" t="s">
        <v>13</v>
      </c>
      <c r="I39" s="21">
        <f>G36</f>
        <v>6631.6799999999994</v>
      </c>
      <c r="J39" s="22"/>
      <c r="K39" s="26">
        <f>J39*I39</f>
        <v>0</v>
      </c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35.1" customHeight="1" x14ac:dyDescent="0.25">
      <c r="A40" s="50"/>
      <c r="B40" s="50"/>
      <c r="C40" s="53" t="s">
        <v>15</v>
      </c>
      <c r="D40" s="54"/>
      <c r="E40" s="54"/>
      <c r="F40" s="54"/>
      <c r="G40" s="55"/>
      <c r="H40" s="27" t="s">
        <v>16</v>
      </c>
      <c r="I40" s="21">
        <f>ROUND(D36,0)</f>
        <v>2487</v>
      </c>
      <c r="J40" s="22"/>
      <c r="K40" s="26">
        <f>J40*I40</f>
        <v>0</v>
      </c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ht="35.1" customHeight="1" x14ac:dyDescent="0.25">
      <c r="A41" s="50"/>
      <c r="B41" s="50"/>
      <c r="C41" s="53" t="s">
        <v>68</v>
      </c>
      <c r="D41" s="54"/>
      <c r="E41" s="54"/>
      <c r="F41" s="54"/>
      <c r="G41" s="55"/>
      <c r="H41" s="24" t="s">
        <v>17</v>
      </c>
      <c r="I41" s="21">
        <f>ROUNDUP(G36*220/2000,0)</f>
        <v>730</v>
      </c>
      <c r="J41" s="22"/>
      <c r="K41" s="26">
        <f>J41*I41</f>
        <v>0</v>
      </c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22" ht="35.1" customHeight="1" x14ac:dyDescent="0.25">
      <c r="A42" s="50"/>
      <c r="B42" s="50"/>
      <c r="C42" s="53" t="s">
        <v>69</v>
      </c>
      <c r="D42" s="54"/>
      <c r="E42" s="54"/>
      <c r="F42" s="54"/>
      <c r="G42" s="55"/>
      <c r="H42" s="27" t="s">
        <v>17</v>
      </c>
      <c r="I42" s="43">
        <f>ROUNDUP(60/5280*D36,0)</f>
        <v>29</v>
      </c>
      <c r="J42" s="22"/>
      <c r="K42" s="26">
        <f>J42*I42</f>
        <v>0</v>
      </c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  <row r="43" spans="1:22" ht="35.1" customHeight="1" x14ac:dyDescent="0.25">
      <c r="A43" s="51"/>
      <c r="B43" s="51"/>
      <c r="C43" s="56" t="s">
        <v>21</v>
      </c>
      <c r="D43" s="57"/>
      <c r="E43" s="57"/>
      <c r="F43" s="57"/>
      <c r="G43" s="57"/>
      <c r="H43" s="57"/>
      <c r="I43" s="57"/>
      <c r="J43" s="58"/>
      <c r="K43" s="26">
        <f>SUM(K37:K42)</f>
        <v>0</v>
      </c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1:22" ht="35.1" customHeight="1" x14ac:dyDescent="0.25">
      <c r="D44" s="3"/>
      <c r="E44" s="4"/>
      <c r="F44" s="5"/>
      <c r="G44" s="6"/>
      <c r="H44" s="6"/>
      <c r="I44" s="7"/>
      <c r="J44" s="8"/>
      <c r="K44" s="9" t="s">
        <v>0</v>
      </c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</row>
    <row r="45" spans="1:22" ht="35.1" customHeight="1" x14ac:dyDescent="0.25">
      <c r="A45" s="11" t="s">
        <v>1</v>
      </c>
      <c r="B45" s="11" t="s">
        <v>2</v>
      </c>
      <c r="C45" s="11" t="s">
        <v>3</v>
      </c>
      <c r="D45" s="12" t="s">
        <v>4</v>
      </c>
      <c r="E45" s="12" t="s">
        <v>5</v>
      </c>
      <c r="F45" s="13" t="s">
        <v>6</v>
      </c>
      <c r="G45" s="14" t="s">
        <v>24</v>
      </c>
      <c r="H45" s="14" t="s">
        <v>7</v>
      </c>
      <c r="I45" s="14" t="s">
        <v>8</v>
      </c>
      <c r="J45" s="15" t="s">
        <v>9</v>
      </c>
      <c r="K45" s="16" t="s">
        <v>10</v>
      </c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</row>
    <row r="46" spans="1:22" ht="35.1" customHeight="1" x14ac:dyDescent="0.25">
      <c r="A46" s="49" t="s">
        <v>11</v>
      </c>
      <c r="B46" s="49">
        <v>5</v>
      </c>
      <c r="C46" s="40" t="s">
        <v>72</v>
      </c>
      <c r="D46" s="18">
        <f>E46*5280</f>
        <v>1721.28</v>
      </c>
      <c r="E46" s="19">
        <v>0.32600000000000001</v>
      </c>
      <c r="F46" s="20">
        <v>24</v>
      </c>
      <c r="G46" s="21">
        <f>D46*F46/9</f>
        <v>4590.08</v>
      </c>
      <c r="H46" s="21"/>
      <c r="I46" s="20"/>
      <c r="J46" s="22"/>
      <c r="K46" s="22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</row>
    <row r="47" spans="1:22" ht="35.1" customHeight="1" x14ac:dyDescent="0.25">
      <c r="A47" s="50"/>
      <c r="B47" s="50"/>
      <c r="C47" s="52" t="s">
        <v>66</v>
      </c>
      <c r="D47" s="52"/>
      <c r="E47" s="52"/>
      <c r="F47" s="52"/>
      <c r="G47" s="52"/>
      <c r="H47" s="24" t="s">
        <v>12</v>
      </c>
      <c r="I47" s="25">
        <v>1</v>
      </c>
      <c r="J47" s="22"/>
      <c r="K47" s="26">
        <f>I47*J47</f>
        <v>0</v>
      </c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</row>
    <row r="48" spans="1:22" ht="35.1" customHeight="1" x14ac:dyDescent="0.25">
      <c r="A48" s="50"/>
      <c r="B48" s="50"/>
      <c r="C48" s="53" t="s">
        <v>67</v>
      </c>
      <c r="D48" s="54"/>
      <c r="E48" s="54"/>
      <c r="F48" s="54"/>
      <c r="G48" s="55"/>
      <c r="H48" s="27" t="s">
        <v>13</v>
      </c>
      <c r="I48" s="21">
        <f>G46</f>
        <v>4590.08</v>
      </c>
      <c r="J48" s="22"/>
      <c r="K48" s="26">
        <f>J48*I48</f>
        <v>0</v>
      </c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</row>
    <row r="49" spans="1:22" ht="35.1" customHeight="1" x14ac:dyDescent="0.25">
      <c r="A49" s="50"/>
      <c r="B49" s="50"/>
      <c r="C49" s="53" t="s">
        <v>14</v>
      </c>
      <c r="D49" s="54"/>
      <c r="E49" s="54"/>
      <c r="F49" s="54"/>
      <c r="G49" s="55"/>
      <c r="H49" s="27" t="s">
        <v>13</v>
      </c>
      <c r="I49" s="21">
        <f>G46</f>
        <v>4590.08</v>
      </c>
      <c r="J49" s="22"/>
      <c r="K49" s="26">
        <f>J49*I49</f>
        <v>0</v>
      </c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</row>
    <row r="50" spans="1:22" ht="35.1" customHeight="1" x14ac:dyDescent="0.25">
      <c r="A50" s="50"/>
      <c r="B50" s="50"/>
      <c r="C50" s="53" t="s">
        <v>15</v>
      </c>
      <c r="D50" s="54"/>
      <c r="E50" s="54"/>
      <c r="F50" s="54"/>
      <c r="G50" s="55"/>
      <c r="H50" s="27" t="s">
        <v>16</v>
      </c>
      <c r="I50" s="21">
        <f>ROUND(D46,0)</f>
        <v>1721</v>
      </c>
      <c r="J50" s="22"/>
      <c r="K50" s="26">
        <f>J50*I50</f>
        <v>0</v>
      </c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</row>
    <row r="51" spans="1:22" ht="35.1" customHeight="1" x14ac:dyDescent="0.25">
      <c r="A51" s="50"/>
      <c r="B51" s="50"/>
      <c r="C51" s="53" t="s">
        <v>68</v>
      </c>
      <c r="D51" s="54"/>
      <c r="E51" s="54"/>
      <c r="F51" s="54"/>
      <c r="G51" s="55"/>
      <c r="H51" s="24" t="s">
        <v>17</v>
      </c>
      <c r="I51" s="21">
        <f>ROUNDUP(G46*220/2000,0)</f>
        <v>505</v>
      </c>
      <c r="J51" s="22"/>
      <c r="K51" s="26">
        <f>J51*I51</f>
        <v>0</v>
      </c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</row>
    <row r="52" spans="1:22" ht="35.1" customHeight="1" x14ac:dyDescent="0.25">
      <c r="A52" s="50"/>
      <c r="B52" s="50"/>
      <c r="C52" s="53" t="s">
        <v>69</v>
      </c>
      <c r="D52" s="54"/>
      <c r="E52" s="54"/>
      <c r="F52" s="54"/>
      <c r="G52" s="55"/>
      <c r="H52" s="27" t="s">
        <v>17</v>
      </c>
      <c r="I52" s="43">
        <f>ROUNDUP(60/5280*D46,0)</f>
        <v>20</v>
      </c>
      <c r="J52" s="22"/>
      <c r="K52" s="26">
        <f>J52*I52</f>
        <v>0</v>
      </c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</row>
    <row r="53" spans="1:22" ht="35.1" customHeight="1" x14ac:dyDescent="0.25">
      <c r="A53" s="51"/>
      <c r="B53" s="51"/>
      <c r="C53" s="56" t="s">
        <v>21</v>
      </c>
      <c r="D53" s="57"/>
      <c r="E53" s="57"/>
      <c r="F53" s="57"/>
      <c r="G53" s="57"/>
      <c r="H53" s="57"/>
      <c r="I53" s="57"/>
      <c r="J53" s="58"/>
      <c r="K53" s="26">
        <f>SUM(K47:K52)</f>
        <v>0</v>
      </c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</row>
    <row r="54" spans="1:22" ht="35.1" customHeight="1" x14ac:dyDescent="0.25">
      <c r="A54" s="46"/>
      <c r="B54" s="46"/>
      <c r="C54" s="47"/>
      <c r="D54" s="45"/>
      <c r="E54" s="45"/>
      <c r="F54" s="45"/>
      <c r="G54" s="45"/>
      <c r="H54" s="45"/>
      <c r="I54" s="45"/>
      <c r="J54" s="45"/>
      <c r="K54" s="48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</row>
    <row r="55" spans="1:22" ht="35.1" customHeight="1" x14ac:dyDescent="0.25">
      <c r="D55" s="3"/>
      <c r="E55" s="4"/>
      <c r="F55" s="5"/>
      <c r="G55" s="6"/>
      <c r="H55" s="6"/>
      <c r="I55" s="7"/>
      <c r="J55" s="8"/>
      <c r="K55" s="9" t="s">
        <v>0</v>
      </c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</row>
    <row r="56" spans="1:22" ht="35.1" customHeight="1" x14ac:dyDescent="0.25">
      <c r="A56" s="11" t="s">
        <v>1</v>
      </c>
      <c r="B56" s="11" t="s">
        <v>2</v>
      </c>
      <c r="C56" s="11" t="s">
        <v>3</v>
      </c>
      <c r="D56" s="12" t="s">
        <v>4</v>
      </c>
      <c r="E56" s="12" t="s">
        <v>5</v>
      </c>
      <c r="F56" s="13" t="s">
        <v>6</v>
      </c>
      <c r="G56" s="14" t="s">
        <v>24</v>
      </c>
      <c r="H56" s="14" t="s">
        <v>7</v>
      </c>
      <c r="I56" s="14" t="s">
        <v>8</v>
      </c>
      <c r="J56" s="15" t="s">
        <v>9</v>
      </c>
      <c r="K56" s="16" t="s">
        <v>10</v>
      </c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</row>
    <row r="57" spans="1:22" ht="35.1" customHeight="1" x14ac:dyDescent="0.25">
      <c r="A57" s="49" t="s">
        <v>11</v>
      </c>
      <c r="B57" s="49">
        <v>6</v>
      </c>
      <c r="C57" s="40" t="s">
        <v>73</v>
      </c>
      <c r="D57" s="18">
        <f>E57*5280</f>
        <v>1077.1199999999999</v>
      </c>
      <c r="E57" s="19">
        <v>0.20399999999999999</v>
      </c>
      <c r="F57" s="20">
        <v>24</v>
      </c>
      <c r="G57" s="21">
        <f>D57*F57/9</f>
        <v>2872.3199999999997</v>
      </c>
      <c r="H57" s="21"/>
      <c r="I57" s="20"/>
      <c r="J57" s="22"/>
      <c r="K57" s="22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</row>
    <row r="58" spans="1:22" ht="35.1" customHeight="1" x14ac:dyDescent="0.25">
      <c r="A58" s="50"/>
      <c r="B58" s="50"/>
      <c r="C58" s="52" t="s">
        <v>66</v>
      </c>
      <c r="D58" s="52"/>
      <c r="E58" s="52"/>
      <c r="F58" s="52"/>
      <c r="G58" s="52"/>
      <c r="H58" s="24" t="s">
        <v>12</v>
      </c>
      <c r="I58" s="25">
        <v>1</v>
      </c>
      <c r="J58" s="22"/>
      <c r="K58" s="26">
        <f>I58*J58</f>
        <v>0</v>
      </c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</row>
    <row r="59" spans="1:22" ht="35.1" customHeight="1" x14ac:dyDescent="0.25">
      <c r="A59" s="50"/>
      <c r="B59" s="50"/>
      <c r="C59" s="53" t="s">
        <v>67</v>
      </c>
      <c r="D59" s="54"/>
      <c r="E59" s="54"/>
      <c r="F59" s="54"/>
      <c r="G59" s="55"/>
      <c r="H59" s="27" t="s">
        <v>13</v>
      </c>
      <c r="I59" s="21">
        <f>G57</f>
        <v>2872.3199999999997</v>
      </c>
      <c r="J59" s="22"/>
      <c r="K59" s="26">
        <f>J59*I59</f>
        <v>0</v>
      </c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</row>
    <row r="60" spans="1:22" ht="35.1" customHeight="1" x14ac:dyDescent="0.25">
      <c r="A60" s="50"/>
      <c r="B60" s="50"/>
      <c r="C60" s="53" t="s">
        <v>14</v>
      </c>
      <c r="D60" s="54"/>
      <c r="E60" s="54"/>
      <c r="F60" s="54"/>
      <c r="G60" s="55"/>
      <c r="H60" s="27" t="s">
        <v>13</v>
      </c>
      <c r="I60" s="21">
        <f>G57</f>
        <v>2872.3199999999997</v>
      </c>
      <c r="J60" s="22"/>
      <c r="K60" s="26">
        <f>J60*I60</f>
        <v>0</v>
      </c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</row>
    <row r="61" spans="1:22" ht="35.1" customHeight="1" x14ac:dyDescent="0.25">
      <c r="A61" s="50"/>
      <c r="B61" s="50"/>
      <c r="C61" s="53" t="s">
        <v>15</v>
      </c>
      <c r="D61" s="54"/>
      <c r="E61" s="54"/>
      <c r="F61" s="54"/>
      <c r="G61" s="55"/>
      <c r="H61" s="27" t="s">
        <v>16</v>
      </c>
      <c r="I61" s="21">
        <f>ROUND(D57,0)</f>
        <v>1077</v>
      </c>
      <c r="J61" s="22"/>
      <c r="K61" s="26">
        <f>J61*I61</f>
        <v>0</v>
      </c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</row>
    <row r="62" spans="1:22" ht="35.1" customHeight="1" x14ac:dyDescent="0.25">
      <c r="A62" s="50"/>
      <c r="B62" s="50"/>
      <c r="C62" s="53" t="s">
        <v>68</v>
      </c>
      <c r="D62" s="54"/>
      <c r="E62" s="54"/>
      <c r="F62" s="54"/>
      <c r="G62" s="55"/>
      <c r="H62" s="24" t="s">
        <v>17</v>
      </c>
      <c r="I62" s="21">
        <f>ROUNDUP(G57*220/2000,0)</f>
        <v>316</v>
      </c>
      <c r="J62" s="22"/>
      <c r="K62" s="26">
        <f>J62*I62</f>
        <v>0</v>
      </c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</row>
    <row r="63" spans="1:22" ht="35.1" customHeight="1" x14ac:dyDescent="0.25">
      <c r="A63" s="50"/>
      <c r="B63" s="50"/>
      <c r="C63" s="53" t="s">
        <v>69</v>
      </c>
      <c r="D63" s="54"/>
      <c r="E63" s="54"/>
      <c r="F63" s="54"/>
      <c r="G63" s="55"/>
      <c r="H63" s="27" t="s">
        <v>17</v>
      </c>
      <c r="I63" s="43">
        <f>ROUNDUP(60/5280*D57,0)</f>
        <v>13</v>
      </c>
      <c r="J63" s="22"/>
      <c r="K63" s="26">
        <f>J63*I63</f>
        <v>0</v>
      </c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</row>
    <row r="64" spans="1:22" ht="35.1" customHeight="1" x14ac:dyDescent="0.25">
      <c r="A64" s="51"/>
      <c r="B64" s="51"/>
      <c r="C64" s="56" t="s">
        <v>21</v>
      </c>
      <c r="D64" s="57"/>
      <c r="E64" s="57"/>
      <c r="F64" s="57"/>
      <c r="G64" s="57"/>
      <c r="H64" s="57"/>
      <c r="I64" s="57"/>
      <c r="J64" s="58"/>
      <c r="K64" s="26">
        <f>SUM(K58:K63)</f>
        <v>0</v>
      </c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</row>
    <row r="65" spans="1:22" ht="35.1" customHeight="1" x14ac:dyDescent="0.25">
      <c r="D65" s="3"/>
      <c r="E65" s="4"/>
      <c r="F65" s="5"/>
      <c r="G65" s="6"/>
      <c r="H65" s="6"/>
      <c r="I65" s="7"/>
      <c r="J65" s="8"/>
      <c r="K65" s="9" t="s">
        <v>0</v>
      </c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</row>
    <row r="66" spans="1:22" ht="35.1" customHeight="1" x14ac:dyDescent="0.25">
      <c r="A66" s="11" t="s">
        <v>1</v>
      </c>
      <c r="B66" s="11" t="s">
        <v>2</v>
      </c>
      <c r="C66" s="11" t="s">
        <v>3</v>
      </c>
      <c r="D66" s="12" t="s">
        <v>4</v>
      </c>
      <c r="E66" s="12" t="s">
        <v>5</v>
      </c>
      <c r="F66" s="13" t="s">
        <v>6</v>
      </c>
      <c r="G66" s="14" t="s">
        <v>24</v>
      </c>
      <c r="H66" s="14" t="s">
        <v>7</v>
      </c>
      <c r="I66" s="14" t="s">
        <v>8</v>
      </c>
      <c r="J66" s="15" t="s">
        <v>9</v>
      </c>
      <c r="K66" s="16" t="s">
        <v>10</v>
      </c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</row>
    <row r="67" spans="1:22" ht="35.1" customHeight="1" x14ac:dyDescent="0.25">
      <c r="A67" s="49" t="s">
        <v>11</v>
      </c>
      <c r="B67" s="49">
        <v>7</v>
      </c>
      <c r="C67" s="40" t="s">
        <v>74</v>
      </c>
      <c r="D67" s="18">
        <f>E67*5280</f>
        <v>1256.6399999999999</v>
      </c>
      <c r="E67" s="19">
        <v>0.23799999999999999</v>
      </c>
      <c r="F67" s="20">
        <v>24</v>
      </c>
      <c r="G67" s="21">
        <f>D67*F67/9</f>
        <v>3351.0399999999995</v>
      </c>
      <c r="H67" s="21"/>
      <c r="I67" s="20"/>
      <c r="J67" s="22"/>
      <c r="K67" s="22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</row>
    <row r="68" spans="1:22" ht="35.1" customHeight="1" x14ac:dyDescent="0.25">
      <c r="A68" s="50"/>
      <c r="B68" s="50"/>
      <c r="C68" s="52" t="s">
        <v>66</v>
      </c>
      <c r="D68" s="52"/>
      <c r="E68" s="52"/>
      <c r="F68" s="52"/>
      <c r="G68" s="52"/>
      <c r="H68" s="24" t="s">
        <v>12</v>
      </c>
      <c r="I68" s="25">
        <v>1</v>
      </c>
      <c r="J68" s="22"/>
      <c r="K68" s="26">
        <f>I68*J68</f>
        <v>0</v>
      </c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</row>
    <row r="69" spans="1:22" ht="35.1" customHeight="1" x14ac:dyDescent="0.25">
      <c r="A69" s="50"/>
      <c r="B69" s="50"/>
      <c r="C69" s="53" t="s">
        <v>67</v>
      </c>
      <c r="D69" s="54"/>
      <c r="E69" s="54"/>
      <c r="F69" s="54"/>
      <c r="G69" s="55"/>
      <c r="H69" s="27" t="s">
        <v>13</v>
      </c>
      <c r="I69" s="21">
        <f>G67</f>
        <v>3351.0399999999995</v>
      </c>
      <c r="J69" s="22"/>
      <c r="K69" s="26">
        <f>J69*I69</f>
        <v>0</v>
      </c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</row>
    <row r="70" spans="1:22" ht="35.1" customHeight="1" x14ac:dyDescent="0.25">
      <c r="A70" s="50"/>
      <c r="B70" s="50"/>
      <c r="C70" s="53" t="s">
        <v>14</v>
      </c>
      <c r="D70" s="54"/>
      <c r="E70" s="54"/>
      <c r="F70" s="54"/>
      <c r="G70" s="55"/>
      <c r="H70" s="27" t="s">
        <v>13</v>
      </c>
      <c r="I70" s="21">
        <f>G67</f>
        <v>3351.0399999999995</v>
      </c>
      <c r="J70" s="22"/>
      <c r="K70" s="26">
        <f>J70*I70</f>
        <v>0</v>
      </c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</row>
    <row r="71" spans="1:22" ht="35.1" customHeight="1" x14ac:dyDescent="0.25">
      <c r="A71" s="50"/>
      <c r="B71" s="50"/>
      <c r="C71" s="53" t="s">
        <v>15</v>
      </c>
      <c r="D71" s="54"/>
      <c r="E71" s="54"/>
      <c r="F71" s="54"/>
      <c r="G71" s="55"/>
      <c r="H71" s="27" t="s">
        <v>16</v>
      </c>
      <c r="I71" s="21">
        <f>ROUND(D67,0)</f>
        <v>1257</v>
      </c>
      <c r="J71" s="22"/>
      <c r="K71" s="26">
        <f>J71*I71</f>
        <v>0</v>
      </c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</row>
    <row r="72" spans="1:22" ht="35.1" customHeight="1" x14ac:dyDescent="0.25">
      <c r="A72" s="50"/>
      <c r="B72" s="50"/>
      <c r="C72" s="53" t="s">
        <v>68</v>
      </c>
      <c r="D72" s="54"/>
      <c r="E72" s="54"/>
      <c r="F72" s="54"/>
      <c r="G72" s="55"/>
      <c r="H72" s="24" t="s">
        <v>17</v>
      </c>
      <c r="I72" s="21">
        <f>ROUNDUP(G67*220/2000,0)</f>
        <v>369</v>
      </c>
      <c r="J72" s="22"/>
      <c r="K72" s="26">
        <f>J72*I72</f>
        <v>0</v>
      </c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</row>
    <row r="73" spans="1:22" ht="35.1" customHeight="1" x14ac:dyDescent="0.25">
      <c r="A73" s="50"/>
      <c r="B73" s="50"/>
      <c r="C73" s="53" t="s">
        <v>69</v>
      </c>
      <c r="D73" s="54"/>
      <c r="E73" s="54"/>
      <c r="F73" s="54"/>
      <c r="G73" s="55"/>
      <c r="H73" s="27" t="s">
        <v>17</v>
      </c>
      <c r="I73" s="43">
        <f>ROUNDUP(60/5280*D67,0)</f>
        <v>15</v>
      </c>
      <c r="J73" s="22"/>
      <c r="K73" s="26">
        <f>J73*I73</f>
        <v>0</v>
      </c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</row>
    <row r="74" spans="1:22" ht="35.1" customHeight="1" x14ac:dyDescent="0.25">
      <c r="A74" s="51"/>
      <c r="B74" s="51"/>
      <c r="C74" s="56" t="s">
        <v>21</v>
      </c>
      <c r="D74" s="57"/>
      <c r="E74" s="57"/>
      <c r="F74" s="57"/>
      <c r="G74" s="57"/>
      <c r="H74" s="57"/>
      <c r="I74" s="57"/>
      <c r="J74" s="58"/>
      <c r="K74" s="26">
        <f>SUM(K68:K73)</f>
        <v>0</v>
      </c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</row>
    <row r="75" spans="1:22" ht="35.1" customHeight="1" x14ac:dyDescent="0.25">
      <c r="D75" s="3"/>
      <c r="E75" s="4"/>
      <c r="F75" s="5"/>
      <c r="G75" s="6"/>
      <c r="H75" s="6"/>
      <c r="I75" s="7"/>
      <c r="J75" s="8"/>
      <c r="K75" s="9" t="s">
        <v>0</v>
      </c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</row>
    <row r="76" spans="1:22" ht="35.1" customHeight="1" x14ac:dyDescent="0.25">
      <c r="A76" s="11" t="s">
        <v>1</v>
      </c>
      <c r="B76" s="11" t="s">
        <v>2</v>
      </c>
      <c r="C76" s="11" t="s">
        <v>3</v>
      </c>
      <c r="D76" s="12" t="s">
        <v>4</v>
      </c>
      <c r="E76" s="12" t="s">
        <v>5</v>
      </c>
      <c r="F76" s="13" t="s">
        <v>6</v>
      </c>
      <c r="G76" s="14" t="s">
        <v>24</v>
      </c>
      <c r="H76" s="14" t="s">
        <v>7</v>
      </c>
      <c r="I76" s="14" t="s">
        <v>8</v>
      </c>
      <c r="J76" s="15" t="s">
        <v>9</v>
      </c>
      <c r="K76" s="16" t="s">
        <v>10</v>
      </c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</row>
    <row r="77" spans="1:22" ht="35.1" customHeight="1" x14ac:dyDescent="0.25">
      <c r="A77" s="49" t="s">
        <v>11</v>
      </c>
      <c r="B77" s="49">
        <v>8</v>
      </c>
      <c r="C77" s="40" t="s">
        <v>75</v>
      </c>
      <c r="D77" s="18">
        <f>E77*5280</f>
        <v>1335.84</v>
      </c>
      <c r="E77" s="19">
        <v>0.253</v>
      </c>
      <c r="F77" s="20">
        <v>24</v>
      </c>
      <c r="G77" s="21">
        <f>D77*F77/9</f>
        <v>3562.24</v>
      </c>
      <c r="H77" s="21"/>
      <c r="I77" s="20"/>
      <c r="J77" s="22"/>
      <c r="K77" s="22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</row>
    <row r="78" spans="1:22" ht="35.1" customHeight="1" x14ac:dyDescent="0.25">
      <c r="A78" s="50"/>
      <c r="B78" s="50"/>
      <c r="C78" s="52" t="s">
        <v>66</v>
      </c>
      <c r="D78" s="52"/>
      <c r="E78" s="52"/>
      <c r="F78" s="52"/>
      <c r="G78" s="52"/>
      <c r="H78" s="24" t="s">
        <v>12</v>
      </c>
      <c r="I78" s="25">
        <v>1</v>
      </c>
      <c r="J78" s="22"/>
      <c r="K78" s="26">
        <f>I78*J78</f>
        <v>0</v>
      </c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</row>
    <row r="79" spans="1:22" ht="35.1" customHeight="1" x14ac:dyDescent="0.25">
      <c r="A79" s="50"/>
      <c r="B79" s="50"/>
      <c r="C79" s="53" t="s">
        <v>67</v>
      </c>
      <c r="D79" s="54"/>
      <c r="E79" s="54"/>
      <c r="F79" s="54"/>
      <c r="G79" s="55"/>
      <c r="H79" s="27" t="s">
        <v>13</v>
      </c>
      <c r="I79" s="21">
        <f>G77</f>
        <v>3562.24</v>
      </c>
      <c r="J79" s="22"/>
      <c r="K79" s="26">
        <f>J79*I79</f>
        <v>0</v>
      </c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</row>
    <row r="80" spans="1:22" ht="35.1" customHeight="1" x14ac:dyDescent="0.25">
      <c r="A80" s="50"/>
      <c r="B80" s="50"/>
      <c r="C80" s="53" t="s">
        <v>14</v>
      </c>
      <c r="D80" s="54"/>
      <c r="E80" s="54"/>
      <c r="F80" s="54"/>
      <c r="G80" s="55"/>
      <c r="H80" s="27" t="s">
        <v>13</v>
      </c>
      <c r="I80" s="21">
        <f>G77</f>
        <v>3562.24</v>
      </c>
      <c r="J80" s="22"/>
      <c r="K80" s="26">
        <f>J80*I80</f>
        <v>0</v>
      </c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</row>
    <row r="81" spans="1:22" ht="35.1" customHeight="1" x14ac:dyDescent="0.25">
      <c r="A81" s="50"/>
      <c r="B81" s="50"/>
      <c r="C81" s="53" t="s">
        <v>15</v>
      </c>
      <c r="D81" s="54"/>
      <c r="E81" s="54"/>
      <c r="F81" s="54"/>
      <c r="G81" s="55"/>
      <c r="H81" s="27" t="s">
        <v>16</v>
      </c>
      <c r="I81" s="21">
        <f>ROUND(D77,0)</f>
        <v>1336</v>
      </c>
      <c r="J81" s="22"/>
      <c r="K81" s="26">
        <f>J81*I81</f>
        <v>0</v>
      </c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</row>
    <row r="82" spans="1:22" ht="35.1" customHeight="1" x14ac:dyDescent="0.25">
      <c r="A82" s="50"/>
      <c r="B82" s="50"/>
      <c r="C82" s="53" t="s">
        <v>68</v>
      </c>
      <c r="D82" s="54"/>
      <c r="E82" s="54"/>
      <c r="F82" s="54"/>
      <c r="G82" s="55"/>
      <c r="H82" s="24" t="s">
        <v>17</v>
      </c>
      <c r="I82" s="21">
        <f>ROUNDUP(G77*220/2000,0)</f>
        <v>392</v>
      </c>
      <c r="J82" s="22"/>
      <c r="K82" s="26">
        <f>J82*I82</f>
        <v>0</v>
      </c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</row>
    <row r="83" spans="1:22" ht="35.1" customHeight="1" x14ac:dyDescent="0.25">
      <c r="A83" s="50"/>
      <c r="B83" s="50"/>
      <c r="C83" s="53" t="s">
        <v>69</v>
      </c>
      <c r="D83" s="54"/>
      <c r="E83" s="54"/>
      <c r="F83" s="54"/>
      <c r="G83" s="55"/>
      <c r="H83" s="27" t="s">
        <v>17</v>
      </c>
      <c r="I83" s="43">
        <f>ROUNDUP(60/5280*D77,0)</f>
        <v>16</v>
      </c>
      <c r="J83" s="22"/>
      <c r="K83" s="26">
        <f>J83*I83</f>
        <v>0</v>
      </c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</row>
    <row r="84" spans="1:22" ht="35.1" customHeight="1" x14ac:dyDescent="0.25">
      <c r="A84" s="51"/>
      <c r="B84" s="51"/>
      <c r="C84" s="56" t="s">
        <v>21</v>
      </c>
      <c r="D84" s="57"/>
      <c r="E84" s="57"/>
      <c r="F84" s="57"/>
      <c r="G84" s="57"/>
      <c r="H84" s="57"/>
      <c r="I84" s="57"/>
      <c r="J84" s="58"/>
      <c r="K84" s="26">
        <f>SUM(K78:K83)</f>
        <v>0</v>
      </c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</row>
    <row r="85" spans="1:22" ht="35.1" customHeight="1" x14ac:dyDescent="0.25">
      <c r="D85" s="3"/>
      <c r="E85" s="4"/>
      <c r="F85" s="5"/>
      <c r="G85" s="6"/>
      <c r="H85" s="6"/>
      <c r="I85" s="7"/>
      <c r="J85" s="8"/>
      <c r="K85" s="9" t="s">
        <v>0</v>
      </c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</row>
    <row r="86" spans="1:22" ht="35.1" customHeight="1" x14ac:dyDescent="0.25">
      <c r="A86" s="11" t="s">
        <v>1</v>
      </c>
      <c r="B86" s="11" t="s">
        <v>2</v>
      </c>
      <c r="C86" s="11" t="s">
        <v>3</v>
      </c>
      <c r="D86" s="12" t="s">
        <v>4</v>
      </c>
      <c r="E86" s="12" t="s">
        <v>5</v>
      </c>
      <c r="F86" s="13" t="s">
        <v>6</v>
      </c>
      <c r="G86" s="14" t="s">
        <v>24</v>
      </c>
      <c r="H86" s="14" t="s">
        <v>7</v>
      </c>
      <c r="I86" s="14" t="s">
        <v>8</v>
      </c>
      <c r="J86" s="15" t="s">
        <v>9</v>
      </c>
      <c r="K86" s="16" t="s">
        <v>10</v>
      </c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</row>
    <row r="87" spans="1:22" ht="35.1" customHeight="1" x14ac:dyDescent="0.25">
      <c r="A87" s="49" t="s">
        <v>11</v>
      </c>
      <c r="B87" s="49">
        <v>9</v>
      </c>
      <c r="C87" s="40" t="s">
        <v>76</v>
      </c>
      <c r="D87" s="18">
        <f>E87*5280</f>
        <v>1177.44</v>
      </c>
      <c r="E87" s="19">
        <v>0.223</v>
      </c>
      <c r="F87" s="20">
        <v>24</v>
      </c>
      <c r="G87" s="21">
        <f>D87*F87/9</f>
        <v>3139.84</v>
      </c>
      <c r="H87" s="21"/>
      <c r="I87" s="20"/>
      <c r="J87" s="22"/>
      <c r="K87" s="22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</row>
    <row r="88" spans="1:22" ht="35.1" customHeight="1" x14ac:dyDescent="0.25">
      <c r="A88" s="50"/>
      <c r="B88" s="50"/>
      <c r="C88" s="52" t="s">
        <v>66</v>
      </c>
      <c r="D88" s="52"/>
      <c r="E88" s="52"/>
      <c r="F88" s="52"/>
      <c r="G88" s="52"/>
      <c r="H88" s="24" t="s">
        <v>12</v>
      </c>
      <c r="I88" s="25">
        <v>1</v>
      </c>
      <c r="J88" s="22" t="s">
        <v>80</v>
      </c>
      <c r="K88" s="26" t="e">
        <f>I88*J88</f>
        <v>#VALUE!</v>
      </c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</row>
    <row r="89" spans="1:22" ht="35.1" customHeight="1" x14ac:dyDescent="0.25">
      <c r="A89" s="50"/>
      <c r="B89" s="50"/>
      <c r="C89" s="53" t="s">
        <v>67</v>
      </c>
      <c r="D89" s="54"/>
      <c r="E89" s="54"/>
      <c r="F89" s="54"/>
      <c r="G89" s="55"/>
      <c r="H89" s="27" t="s">
        <v>13</v>
      </c>
      <c r="I89" s="21">
        <f>G87</f>
        <v>3139.84</v>
      </c>
      <c r="J89" s="22"/>
      <c r="K89" s="26">
        <f>J89*I89</f>
        <v>0</v>
      </c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</row>
    <row r="90" spans="1:22" ht="35.1" customHeight="1" x14ac:dyDescent="0.25">
      <c r="A90" s="50"/>
      <c r="B90" s="50"/>
      <c r="C90" s="53" t="s">
        <v>14</v>
      </c>
      <c r="D90" s="54"/>
      <c r="E90" s="54"/>
      <c r="F90" s="54"/>
      <c r="G90" s="55"/>
      <c r="H90" s="27" t="s">
        <v>13</v>
      </c>
      <c r="I90" s="21">
        <f>G87</f>
        <v>3139.84</v>
      </c>
      <c r="J90" s="22"/>
      <c r="K90" s="26">
        <f>J90*I90</f>
        <v>0</v>
      </c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</row>
    <row r="91" spans="1:22" ht="35.1" customHeight="1" x14ac:dyDescent="0.25">
      <c r="A91" s="50"/>
      <c r="B91" s="50"/>
      <c r="C91" s="53" t="s">
        <v>15</v>
      </c>
      <c r="D91" s="54"/>
      <c r="E91" s="54"/>
      <c r="F91" s="54"/>
      <c r="G91" s="55"/>
      <c r="H91" s="27" t="s">
        <v>16</v>
      </c>
      <c r="I91" s="21">
        <f>ROUND(D87,0)</f>
        <v>1177</v>
      </c>
      <c r="J91" s="22"/>
      <c r="K91" s="26">
        <f>J91*I91</f>
        <v>0</v>
      </c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</row>
    <row r="92" spans="1:22" ht="35.1" customHeight="1" x14ac:dyDescent="0.25">
      <c r="A92" s="50"/>
      <c r="B92" s="50"/>
      <c r="C92" s="53" t="s">
        <v>68</v>
      </c>
      <c r="D92" s="54"/>
      <c r="E92" s="54"/>
      <c r="F92" s="54"/>
      <c r="G92" s="55"/>
      <c r="H92" s="24" t="s">
        <v>17</v>
      </c>
      <c r="I92" s="21">
        <f>ROUNDUP(G87*220/2000,0)</f>
        <v>346</v>
      </c>
      <c r="J92" s="22"/>
      <c r="K92" s="26">
        <f>J92*I92</f>
        <v>0</v>
      </c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</row>
    <row r="93" spans="1:22" ht="35.1" customHeight="1" x14ac:dyDescent="0.25">
      <c r="A93" s="50"/>
      <c r="B93" s="50"/>
      <c r="C93" s="53" t="s">
        <v>69</v>
      </c>
      <c r="D93" s="54"/>
      <c r="E93" s="54"/>
      <c r="F93" s="54"/>
      <c r="G93" s="55"/>
      <c r="H93" s="27" t="s">
        <v>17</v>
      </c>
      <c r="I93" s="43">
        <f>ROUNDUP(60/5280*D87,0)</f>
        <v>14</v>
      </c>
      <c r="J93" s="22"/>
      <c r="K93" s="26">
        <f>J93*I93</f>
        <v>0</v>
      </c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</row>
    <row r="94" spans="1:22" ht="35.1" customHeight="1" x14ac:dyDescent="0.25">
      <c r="A94" s="51"/>
      <c r="B94" s="51"/>
      <c r="C94" s="56" t="s">
        <v>21</v>
      </c>
      <c r="D94" s="57"/>
      <c r="E94" s="57"/>
      <c r="F94" s="57"/>
      <c r="G94" s="57"/>
      <c r="H94" s="57"/>
      <c r="I94" s="57"/>
      <c r="J94" s="58"/>
      <c r="K94" s="26" t="e">
        <f>SUM(K88:K93)</f>
        <v>#VALUE!</v>
      </c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</row>
    <row r="95" spans="1:22" ht="35.1" customHeight="1" x14ac:dyDescent="0.25">
      <c r="D95" s="3"/>
      <c r="E95" s="4"/>
      <c r="F95" s="5"/>
      <c r="G95" s="6"/>
      <c r="H95" s="6"/>
      <c r="I95" s="7"/>
      <c r="J95" s="8"/>
      <c r="K95" s="9" t="s">
        <v>0</v>
      </c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</row>
    <row r="96" spans="1:22" ht="35.1" customHeight="1" x14ac:dyDescent="0.25">
      <c r="A96" s="11" t="s">
        <v>1</v>
      </c>
      <c r="B96" s="11" t="s">
        <v>2</v>
      </c>
      <c r="C96" s="11" t="s">
        <v>3</v>
      </c>
      <c r="D96" s="12" t="s">
        <v>4</v>
      </c>
      <c r="E96" s="12" t="s">
        <v>5</v>
      </c>
      <c r="F96" s="13" t="s">
        <v>6</v>
      </c>
      <c r="G96" s="14" t="s">
        <v>24</v>
      </c>
      <c r="H96" s="14" t="s">
        <v>7</v>
      </c>
      <c r="I96" s="14" t="s">
        <v>8</v>
      </c>
      <c r="J96" s="15" t="s">
        <v>9</v>
      </c>
      <c r="K96" s="16" t="s">
        <v>10</v>
      </c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</row>
    <row r="97" spans="1:22" ht="35.1" customHeight="1" x14ac:dyDescent="0.25">
      <c r="A97" s="49" t="s">
        <v>11</v>
      </c>
      <c r="B97" s="49">
        <v>10</v>
      </c>
      <c r="C97" s="40" t="s">
        <v>77</v>
      </c>
      <c r="D97" s="18">
        <f>E97*5280</f>
        <v>1166.8800000000001</v>
      </c>
      <c r="E97" s="19">
        <v>0.221</v>
      </c>
      <c r="F97" s="20">
        <v>24</v>
      </c>
      <c r="G97" s="21">
        <f>D97*F97/9</f>
        <v>3111.6800000000003</v>
      </c>
      <c r="H97" s="21"/>
      <c r="I97" s="20"/>
      <c r="J97" s="22"/>
      <c r="K97" s="22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</row>
    <row r="98" spans="1:22" ht="35.1" customHeight="1" x14ac:dyDescent="0.25">
      <c r="A98" s="50"/>
      <c r="B98" s="50"/>
      <c r="C98" s="52" t="s">
        <v>66</v>
      </c>
      <c r="D98" s="52"/>
      <c r="E98" s="52"/>
      <c r="F98" s="52"/>
      <c r="G98" s="52"/>
      <c r="H98" s="24" t="s">
        <v>12</v>
      </c>
      <c r="I98" s="25">
        <v>1</v>
      </c>
      <c r="J98" s="22"/>
      <c r="K98" s="26">
        <f>I98*J98</f>
        <v>0</v>
      </c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</row>
    <row r="99" spans="1:22" ht="35.1" customHeight="1" x14ac:dyDescent="0.25">
      <c r="A99" s="50"/>
      <c r="B99" s="50"/>
      <c r="C99" s="53" t="s">
        <v>67</v>
      </c>
      <c r="D99" s="54"/>
      <c r="E99" s="54"/>
      <c r="F99" s="54"/>
      <c r="G99" s="55"/>
      <c r="H99" s="27" t="s">
        <v>13</v>
      </c>
      <c r="I99" s="21">
        <f>G97</f>
        <v>3111.6800000000003</v>
      </c>
      <c r="J99" s="22"/>
      <c r="K99" s="26">
        <f>J99*I99</f>
        <v>0</v>
      </c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</row>
    <row r="100" spans="1:22" ht="35.1" customHeight="1" x14ac:dyDescent="0.25">
      <c r="A100" s="50"/>
      <c r="B100" s="50"/>
      <c r="C100" s="53" t="s">
        <v>14</v>
      </c>
      <c r="D100" s="54"/>
      <c r="E100" s="54"/>
      <c r="F100" s="54"/>
      <c r="G100" s="55"/>
      <c r="H100" s="27" t="s">
        <v>13</v>
      </c>
      <c r="I100" s="21">
        <f>G97</f>
        <v>3111.6800000000003</v>
      </c>
      <c r="J100" s="22"/>
      <c r="K100" s="26">
        <f>J100*I100</f>
        <v>0</v>
      </c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</row>
    <row r="101" spans="1:22" ht="35.1" customHeight="1" x14ac:dyDescent="0.25">
      <c r="A101" s="50"/>
      <c r="B101" s="50"/>
      <c r="C101" s="53" t="s">
        <v>15</v>
      </c>
      <c r="D101" s="54"/>
      <c r="E101" s="54"/>
      <c r="F101" s="54"/>
      <c r="G101" s="55"/>
      <c r="H101" s="27" t="s">
        <v>16</v>
      </c>
      <c r="I101" s="21">
        <f>ROUND(D97,0)</f>
        <v>1167</v>
      </c>
      <c r="J101" s="22"/>
      <c r="K101" s="26">
        <f>J101*I101</f>
        <v>0</v>
      </c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</row>
    <row r="102" spans="1:22" ht="35.1" customHeight="1" x14ac:dyDescent="0.25">
      <c r="A102" s="50"/>
      <c r="B102" s="50"/>
      <c r="C102" s="53" t="s">
        <v>68</v>
      </c>
      <c r="D102" s="54"/>
      <c r="E102" s="54"/>
      <c r="F102" s="54"/>
      <c r="G102" s="55"/>
      <c r="H102" s="24" t="s">
        <v>17</v>
      </c>
      <c r="I102" s="21">
        <f>ROUNDUP(G97*220/2000,0)</f>
        <v>343</v>
      </c>
      <c r="J102" s="22"/>
      <c r="K102" s="26">
        <f>J102*I102</f>
        <v>0</v>
      </c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</row>
    <row r="103" spans="1:22" ht="35.1" customHeight="1" x14ac:dyDescent="0.25">
      <c r="A103" s="50"/>
      <c r="B103" s="50"/>
      <c r="C103" s="53" t="s">
        <v>69</v>
      </c>
      <c r="D103" s="54"/>
      <c r="E103" s="54"/>
      <c r="F103" s="54"/>
      <c r="G103" s="55"/>
      <c r="H103" s="27" t="s">
        <v>17</v>
      </c>
      <c r="I103" s="43">
        <f>ROUNDUP(60/5280*D97,0)</f>
        <v>14</v>
      </c>
      <c r="J103" s="22"/>
      <c r="K103" s="26">
        <f>J103*I103</f>
        <v>0</v>
      </c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</row>
    <row r="104" spans="1:22" ht="35.1" customHeight="1" x14ac:dyDescent="0.25">
      <c r="A104" s="51"/>
      <c r="B104" s="51"/>
      <c r="C104" s="56" t="s">
        <v>21</v>
      </c>
      <c r="D104" s="57"/>
      <c r="E104" s="57"/>
      <c r="F104" s="57"/>
      <c r="G104" s="57"/>
      <c r="H104" s="57"/>
      <c r="I104" s="57"/>
      <c r="J104" s="58"/>
      <c r="K104" s="26">
        <f>SUM(K98:K103)</f>
        <v>0</v>
      </c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</row>
    <row r="105" spans="1:22" ht="35.1" customHeight="1" x14ac:dyDescent="0.25">
      <c r="A105" s="46"/>
      <c r="B105" s="46"/>
      <c r="C105" s="47"/>
      <c r="D105" s="45"/>
      <c r="E105" s="45"/>
      <c r="F105" s="45"/>
      <c r="G105" s="45"/>
      <c r="H105" s="45"/>
      <c r="I105" s="45"/>
      <c r="J105" s="45"/>
      <c r="K105" s="48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</row>
    <row r="106" spans="1:22" ht="35.1" customHeight="1" x14ac:dyDescent="0.25">
      <c r="D106" s="3"/>
      <c r="E106" s="4"/>
      <c r="F106" s="5"/>
      <c r="G106" s="6"/>
      <c r="H106" s="6"/>
      <c r="I106" s="7"/>
      <c r="J106" s="8"/>
      <c r="K106" s="9" t="s">
        <v>0</v>
      </c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</row>
    <row r="107" spans="1:22" ht="35.1" customHeight="1" x14ac:dyDescent="0.25">
      <c r="A107" s="11" t="s">
        <v>1</v>
      </c>
      <c r="B107" s="11" t="s">
        <v>2</v>
      </c>
      <c r="C107" s="11" t="s">
        <v>3</v>
      </c>
      <c r="D107" s="12" t="s">
        <v>4</v>
      </c>
      <c r="E107" s="12" t="s">
        <v>5</v>
      </c>
      <c r="F107" s="13" t="s">
        <v>6</v>
      </c>
      <c r="G107" s="14" t="s">
        <v>24</v>
      </c>
      <c r="H107" s="14" t="s">
        <v>7</v>
      </c>
      <c r="I107" s="14" t="s">
        <v>8</v>
      </c>
      <c r="J107" s="15" t="s">
        <v>9</v>
      </c>
      <c r="K107" s="16" t="s">
        <v>10</v>
      </c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</row>
    <row r="108" spans="1:22" ht="35.1" customHeight="1" x14ac:dyDescent="0.25">
      <c r="A108" s="49" t="s">
        <v>11</v>
      </c>
      <c r="B108" s="49">
        <v>11</v>
      </c>
      <c r="C108" s="40" t="s">
        <v>78</v>
      </c>
      <c r="D108" s="18">
        <f>E108*5280</f>
        <v>242.88</v>
      </c>
      <c r="E108" s="19">
        <v>4.5999999999999999E-2</v>
      </c>
      <c r="F108" s="20">
        <v>24</v>
      </c>
      <c r="G108" s="21">
        <f>D108*F108/9</f>
        <v>647.67999999999995</v>
      </c>
      <c r="H108" s="21"/>
      <c r="I108" s="20"/>
      <c r="J108" s="22"/>
      <c r="K108" s="22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</row>
    <row r="109" spans="1:22" ht="35.1" customHeight="1" x14ac:dyDescent="0.25">
      <c r="A109" s="50"/>
      <c r="B109" s="50"/>
      <c r="C109" s="52" t="s">
        <v>66</v>
      </c>
      <c r="D109" s="52"/>
      <c r="E109" s="52"/>
      <c r="F109" s="52"/>
      <c r="G109" s="52"/>
      <c r="H109" s="24" t="s">
        <v>12</v>
      </c>
      <c r="I109" s="25">
        <v>1</v>
      </c>
      <c r="J109" s="22"/>
      <c r="K109" s="26">
        <v>1500</v>
      </c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</row>
    <row r="110" spans="1:22" ht="35.1" customHeight="1" x14ac:dyDescent="0.25">
      <c r="A110" s="50"/>
      <c r="B110" s="50"/>
      <c r="C110" s="53" t="s">
        <v>67</v>
      </c>
      <c r="D110" s="54"/>
      <c r="E110" s="54"/>
      <c r="F110" s="54"/>
      <c r="G110" s="55"/>
      <c r="H110" s="27" t="s">
        <v>13</v>
      </c>
      <c r="I110" s="21">
        <f>G108</f>
        <v>647.67999999999995</v>
      </c>
      <c r="J110" s="22"/>
      <c r="K110" s="26">
        <f>J110*I110</f>
        <v>0</v>
      </c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</row>
    <row r="111" spans="1:22" ht="35.1" customHeight="1" x14ac:dyDescent="0.25">
      <c r="A111" s="50"/>
      <c r="B111" s="50"/>
      <c r="C111" s="53" t="s">
        <v>14</v>
      </c>
      <c r="D111" s="54"/>
      <c r="E111" s="54"/>
      <c r="F111" s="54"/>
      <c r="G111" s="55"/>
      <c r="H111" s="27" t="s">
        <v>13</v>
      </c>
      <c r="I111" s="21">
        <f>G108</f>
        <v>647.67999999999995</v>
      </c>
      <c r="J111" s="22"/>
      <c r="K111" s="26">
        <f>J111*I111</f>
        <v>0</v>
      </c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</row>
    <row r="112" spans="1:22" ht="35.1" customHeight="1" x14ac:dyDescent="0.25">
      <c r="A112" s="50"/>
      <c r="B112" s="50"/>
      <c r="C112" s="53" t="s">
        <v>15</v>
      </c>
      <c r="D112" s="54"/>
      <c r="E112" s="54"/>
      <c r="F112" s="54"/>
      <c r="G112" s="55"/>
      <c r="H112" s="27" t="s">
        <v>16</v>
      </c>
      <c r="I112" s="21">
        <f>ROUND(D108,0)</f>
        <v>243</v>
      </c>
      <c r="J112" s="22"/>
      <c r="K112" s="26">
        <f>J112*I112</f>
        <v>0</v>
      </c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</row>
    <row r="113" spans="1:22" ht="35.1" customHeight="1" x14ac:dyDescent="0.25">
      <c r="A113" s="50"/>
      <c r="B113" s="50"/>
      <c r="C113" s="53" t="s">
        <v>68</v>
      </c>
      <c r="D113" s="54"/>
      <c r="E113" s="54"/>
      <c r="F113" s="54"/>
      <c r="G113" s="55"/>
      <c r="H113" s="24" t="s">
        <v>17</v>
      </c>
      <c r="I113" s="21">
        <f>ROUNDUP(G108*220/2000,0)</f>
        <v>72</v>
      </c>
      <c r="J113" s="22"/>
      <c r="K113" s="26">
        <f>J113*I113</f>
        <v>0</v>
      </c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</row>
    <row r="114" spans="1:22" ht="35.1" customHeight="1" x14ac:dyDescent="0.25">
      <c r="A114" s="50"/>
      <c r="B114" s="50"/>
      <c r="C114" s="53" t="s">
        <v>69</v>
      </c>
      <c r="D114" s="54"/>
      <c r="E114" s="54"/>
      <c r="F114" s="54"/>
      <c r="G114" s="55"/>
      <c r="H114" s="27" t="s">
        <v>17</v>
      </c>
      <c r="I114" s="43">
        <f>ROUNDUP(60/5280*D108,0)</f>
        <v>3</v>
      </c>
      <c r="J114" s="22"/>
      <c r="K114" s="26">
        <f>J114*I114</f>
        <v>0</v>
      </c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</row>
    <row r="115" spans="1:22" ht="35.1" customHeight="1" x14ac:dyDescent="0.25">
      <c r="A115" s="51"/>
      <c r="B115" s="51"/>
      <c r="C115" s="56" t="s">
        <v>21</v>
      </c>
      <c r="D115" s="57"/>
      <c r="E115" s="57"/>
      <c r="F115" s="57"/>
      <c r="G115" s="57"/>
      <c r="H115" s="57"/>
      <c r="I115" s="57"/>
      <c r="J115" s="58"/>
      <c r="K115" s="26">
        <f>SUM(K109:K114)</f>
        <v>1500</v>
      </c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</row>
    <row r="116" spans="1:22" ht="35.1" customHeight="1" x14ac:dyDescent="0.25">
      <c r="D116" s="3"/>
      <c r="E116" s="4"/>
      <c r="F116" s="5"/>
      <c r="G116" s="6"/>
      <c r="H116" s="6"/>
      <c r="I116" s="7"/>
      <c r="J116" s="8"/>
      <c r="K116" s="9" t="s">
        <v>0</v>
      </c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</row>
    <row r="117" spans="1:22" ht="35.1" customHeight="1" x14ac:dyDescent="0.25">
      <c r="A117" s="11" t="s">
        <v>1</v>
      </c>
      <c r="B117" s="11" t="s">
        <v>2</v>
      </c>
      <c r="C117" s="11" t="s">
        <v>3</v>
      </c>
      <c r="D117" s="12" t="s">
        <v>4</v>
      </c>
      <c r="E117" s="12" t="s">
        <v>5</v>
      </c>
      <c r="F117" s="13" t="s">
        <v>6</v>
      </c>
      <c r="G117" s="14" t="s">
        <v>24</v>
      </c>
      <c r="H117" s="14" t="s">
        <v>7</v>
      </c>
      <c r="I117" s="14" t="s">
        <v>8</v>
      </c>
      <c r="J117" s="15" t="s">
        <v>9</v>
      </c>
      <c r="K117" s="16" t="s">
        <v>10</v>
      </c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</row>
    <row r="118" spans="1:22" ht="35.1" customHeight="1" x14ac:dyDescent="0.25">
      <c r="A118" s="49" t="s">
        <v>11</v>
      </c>
      <c r="B118" s="49">
        <v>12</v>
      </c>
      <c r="C118" s="40" t="s">
        <v>79</v>
      </c>
      <c r="D118" s="18">
        <f>E118*5280</f>
        <v>158.4</v>
      </c>
      <c r="E118" s="19">
        <v>0.03</v>
      </c>
      <c r="F118" s="20">
        <v>24</v>
      </c>
      <c r="G118" s="21">
        <f>D118*F118/9</f>
        <v>422.40000000000003</v>
      </c>
      <c r="H118" s="21"/>
      <c r="I118" s="20"/>
      <c r="J118" s="22"/>
      <c r="K118" s="22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</row>
    <row r="119" spans="1:22" ht="35.1" customHeight="1" x14ac:dyDescent="0.25">
      <c r="A119" s="50"/>
      <c r="B119" s="50"/>
      <c r="C119" s="52" t="s">
        <v>66</v>
      </c>
      <c r="D119" s="52"/>
      <c r="E119" s="52"/>
      <c r="F119" s="52"/>
      <c r="G119" s="52"/>
      <c r="H119" s="24" t="s">
        <v>12</v>
      </c>
      <c r="I119" s="25">
        <v>1</v>
      </c>
      <c r="J119" s="22"/>
      <c r="K119" s="26">
        <v>1500</v>
      </c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</row>
    <row r="120" spans="1:22" ht="35.1" customHeight="1" x14ac:dyDescent="0.25">
      <c r="A120" s="50"/>
      <c r="B120" s="50"/>
      <c r="C120" s="53" t="s">
        <v>67</v>
      </c>
      <c r="D120" s="54"/>
      <c r="E120" s="54"/>
      <c r="F120" s="54"/>
      <c r="G120" s="55"/>
      <c r="H120" s="27" t="s">
        <v>13</v>
      </c>
      <c r="I120" s="21">
        <f>G118</f>
        <v>422.40000000000003</v>
      </c>
      <c r="J120" s="22"/>
      <c r="K120" s="26">
        <f>J120*I120</f>
        <v>0</v>
      </c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</row>
    <row r="121" spans="1:22" ht="35.1" customHeight="1" x14ac:dyDescent="0.25">
      <c r="A121" s="50"/>
      <c r="B121" s="50"/>
      <c r="C121" s="53" t="s">
        <v>14</v>
      </c>
      <c r="D121" s="54"/>
      <c r="E121" s="54"/>
      <c r="F121" s="54"/>
      <c r="G121" s="55"/>
      <c r="H121" s="27" t="s">
        <v>13</v>
      </c>
      <c r="I121" s="21">
        <f>G118</f>
        <v>422.40000000000003</v>
      </c>
      <c r="J121" s="22"/>
      <c r="K121" s="26">
        <f>J121*I121</f>
        <v>0</v>
      </c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</row>
    <row r="122" spans="1:22" ht="35.1" customHeight="1" x14ac:dyDescent="0.25">
      <c r="A122" s="50"/>
      <c r="B122" s="50"/>
      <c r="C122" s="53" t="s">
        <v>15</v>
      </c>
      <c r="D122" s="54"/>
      <c r="E122" s="54"/>
      <c r="F122" s="54"/>
      <c r="G122" s="55"/>
      <c r="H122" s="27" t="s">
        <v>16</v>
      </c>
      <c r="I122" s="21">
        <f>ROUND(D118,0)</f>
        <v>158</v>
      </c>
      <c r="J122" s="22"/>
      <c r="K122" s="26">
        <f>J122*I122</f>
        <v>0</v>
      </c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</row>
    <row r="123" spans="1:22" ht="35.1" customHeight="1" x14ac:dyDescent="0.25">
      <c r="A123" s="50"/>
      <c r="B123" s="50"/>
      <c r="C123" s="53" t="s">
        <v>68</v>
      </c>
      <c r="D123" s="54"/>
      <c r="E123" s="54"/>
      <c r="F123" s="54"/>
      <c r="G123" s="55"/>
      <c r="H123" s="24" t="s">
        <v>17</v>
      </c>
      <c r="I123" s="21">
        <f>ROUNDUP(G118*220/2000,0)</f>
        <v>47</v>
      </c>
      <c r="J123" s="22"/>
      <c r="K123" s="26">
        <f>J123*I123</f>
        <v>0</v>
      </c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</row>
    <row r="124" spans="1:22" ht="35.1" customHeight="1" x14ac:dyDescent="0.25">
      <c r="A124" s="50"/>
      <c r="B124" s="50"/>
      <c r="C124" s="53" t="s">
        <v>69</v>
      </c>
      <c r="D124" s="54"/>
      <c r="E124" s="54"/>
      <c r="F124" s="54"/>
      <c r="G124" s="55"/>
      <c r="H124" s="27" t="s">
        <v>17</v>
      </c>
      <c r="I124" s="43">
        <f>ROUNDUP(60/5280*D118,0)</f>
        <v>2</v>
      </c>
      <c r="J124" s="22"/>
      <c r="K124" s="26">
        <f>J124*I124</f>
        <v>0</v>
      </c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</row>
    <row r="125" spans="1:22" ht="35.1" customHeight="1" x14ac:dyDescent="0.25">
      <c r="A125" s="51"/>
      <c r="B125" s="51"/>
      <c r="C125" s="56" t="s">
        <v>21</v>
      </c>
      <c r="D125" s="57"/>
      <c r="E125" s="57"/>
      <c r="F125" s="57"/>
      <c r="G125" s="57"/>
      <c r="H125" s="57"/>
      <c r="I125" s="57"/>
      <c r="J125" s="58"/>
      <c r="K125" s="26">
        <f>SUM(K119:K124)</f>
        <v>1500</v>
      </c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</row>
    <row r="126" spans="1:22" ht="35.1" customHeight="1" x14ac:dyDescent="0.25"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</row>
    <row r="127" spans="1:22" ht="35.1" customHeight="1" x14ac:dyDescent="0.25"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</row>
    <row r="128" spans="1:22" ht="35.1" customHeight="1" x14ac:dyDescent="0.25"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</row>
    <row r="129" spans="12:22" ht="35.1" customHeight="1" x14ac:dyDescent="0.25"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</row>
    <row r="130" spans="12:22" ht="35.1" customHeight="1" x14ac:dyDescent="0.25"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</row>
    <row r="131" spans="12:22" ht="35.1" customHeight="1" x14ac:dyDescent="0.25"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</row>
    <row r="132" spans="12:22" ht="35.1" customHeight="1" x14ac:dyDescent="0.25"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</row>
    <row r="133" spans="12:22" ht="35.1" customHeight="1" x14ac:dyDescent="0.25"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</row>
  </sheetData>
  <mergeCells count="111">
    <mergeCell ref="A3:A13"/>
    <mergeCell ref="C17:G17"/>
    <mergeCell ref="C18:G18"/>
    <mergeCell ref="C20:G20"/>
    <mergeCell ref="C21:G21"/>
    <mergeCell ref="C22:G22"/>
    <mergeCell ref="C23:J23"/>
    <mergeCell ref="C19:G19"/>
    <mergeCell ref="C4:G4"/>
    <mergeCell ref="C5:G5"/>
    <mergeCell ref="C6:G6"/>
    <mergeCell ref="C7:G7"/>
    <mergeCell ref="C8:G8"/>
    <mergeCell ref="C9:G9"/>
    <mergeCell ref="C10:G10"/>
    <mergeCell ref="C11:G11"/>
    <mergeCell ref="C12:G12"/>
    <mergeCell ref="C13:J13"/>
    <mergeCell ref="B3:B13"/>
    <mergeCell ref="B16:B23"/>
    <mergeCell ref="A16:A23"/>
    <mergeCell ref="A26:A33"/>
    <mergeCell ref="B26:B33"/>
    <mergeCell ref="C27:G27"/>
    <mergeCell ref="C28:G28"/>
    <mergeCell ref="C29:G29"/>
    <mergeCell ref="C30:G30"/>
    <mergeCell ref="C31:G31"/>
    <mergeCell ref="C32:G32"/>
    <mergeCell ref="C33:J33"/>
    <mergeCell ref="A36:A43"/>
    <mergeCell ref="B36:B43"/>
    <mergeCell ref="C37:G37"/>
    <mergeCell ref="C38:G38"/>
    <mergeCell ref="C39:G39"/>
    <mergeCell ref="C40:G40"/>
    <mergeCell ref="C41:G41"/>
    <mergeCell ref="C42:G42"/>
    <mergeCell ref="C43:J43"/>
    <mergeCell ref="A46:A53"/>
    <mergeCell ref="B46:B53"/>
    <mergeCell ref="C47:G47"/>
    <mergeCell ref="C48:G48"/>
    <mergeCell ref="C49:G49"/>
    <mergeCell ref="C50:G50"/>
    <mergeCell ref="C51:G51"/>
    <mergeCell ref="C52:G52"/>
    <mergeCell ref="C53:J53"/>
    <mergeCell ref="A57:A64"/>
    <mergeCell ref="B57:B64"/>
    <mergeCell ref="C58:G58"/>
    <mergeCell ref="C59:G59"/>
    <mergeCell ref="C60:G60"/>
    <mergeCell ref="C61:G61"/>
    <mergeCell ref="C62:G62"/>
    <mergeCell ref="C63:G63"/>
    <mergeCell ref="C64:J64"/>
    <mergeCell ref="A67:A74"/>
    <mergeCell ref="B67:B74"/>
    <mergeCell ref="C68:G68"/>
    <mergeCell ref="C69:G69"/>
    <mergeCell ref="C70:G70"/>
    <mergeCell ref="C71:G71"/>
    <mergeCell ref="C72:G72"/>
    <mergeCell ref="C73:G73"/>
    <mergeCell ref="C74:J74"/>
    <mergeCell ref="A77:A84"/>
    <mergeCell ref="B77:B84"/>
    <mergeCell ref="C78:G78"/>
    <mergeCell ref="C79:G79"/>
    <mergeCell ref="C80:G80"/>
    <mergeCell ref="C81:G81"/>
    <mergeCell ref="C82:G82"/>
    <mergeCell ref="C83:G83"/>
    <mergeCell ref="C84:J84"/>
    <mergeCell ref="A87:A94"/>
    <mergeCell ref="B87:B94"/>
    <mergeCell ref="C88:G88"/>
    <mergeCell ref="C89:G89"/>
    <mergeCell ref="C90:G90"/>
    <mergeCell ref="C91:G91"/>
    <mergeCell ref="C92:G92"/>
    <mergeCell ref="C93:G93"/>
    <mergeCell ref="C94:J94"/>
    <mergeCell ref="A97:A104"/>
    <mergeCell ref="B97:B104"/>
    <mergeCell ref="C98:G98"/>
    <mergeCell ref="C99:G99"/>
    <mergeCell ref="C100:G100"/>
    <mergeCell ref="C101:G101"/>
    <mergeCell ref="C102:G102"/>
    <mergeCell ref="C103:G103"/>
    <mergeCell ref="C104:J104"/>
    <mergeCell ref="A108:A115"/>
    <mergeCell ref="B108:B115"/>
    <mergeCell ref="C109:G109"/>
    <mergeCell ref="C110:G110"/>
    <mergeCell ref="C111:G111"/>
    <mergeCell ref="C112:G112"/>
    <mergeCell ref="C113:G113"/>
    <mergeCell ref="C114:G114"/>
    <mergeCell ref="C115:J115"/>
    <mergeCell ref="A118:A125"/>
    <mergeCell ref="B118:B125"/>
    <mergeCell ref="C119:G119"/>
    <mergeCell ref="C120:G120"/>
    <mergeCell ref="C121:G121"/>
    <mergeCell ref="C122:G122"/>
    <mergeCell ref="C123:G123"/>
    <mergeCell ref="C124:G124"/>
    <mergeCell ref="C125:J125"/>
  </mergeCells>
  <pageMargins left="0.7" right="0.7" top="0.75" bottom="0.75" header="0.3" footer="0.3"/>
  <pageSetup scale="28" orientation="landscape" r:id="rId1"/>
  <rowBreaks count="1" manualBreakCount="1">
    <brk id="77" max="16383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D723-460D-41A6-AB3E-18BA3E6F185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8A7E7-47AF-47DD-8D00-71F0641C2098}">
  <dimension ref="A1:E12"/>
  <sheetViews>
    <sheetView workbookViewId="0">
      <selection activeCell="D8" sqref="D8"/>
    </sheetView>
  </sheetViews>
  <sheetFormatPr defaultRowHeight="15" x14ac:dyDescent="0.25"/>
  <cols>
    <col min="2" max="2" width="2.5703125" bestFit="1" customWidth="1"/>
    <col min="3" max="3" width="2.28515625" bestFit="1" customWidth="1"/>
    <col min="4" max="4" width="2.5703125" bestFit="1" customWidth="1"/>
  </cols>
  <sheetData>
    <row r="1" spans="1:5" x14ac:dyDescent="0.25">
      <c r="B1" t="s">
        <v>30</v>
      </c>
      <c r="C1" t="s">
        <v>31</v>
      </c>
      <c r="D1" t="s">
        <v>32</v>
      </c>
      <c r="E1" t="s">
        <v>33</v>
      </c>
    </row>
    <row r="2" spans="1:5" x14ac:dyDescent="0.25">
      <c r="A2" t="s">
        <v>54</v>
      </c>
      <c r="B2" t="s">
        <v>34</v>
      </c>
      <c r="C2" t="s">
        <v>35</v>
      </c>
      <c r="D2" t="s">
        <v>36</v>
      </c>
      <c r="E2">
        <v>0.4</v>
      </c>
    </row>
    <row r="3" spans="1:5" x14ac:dyDescent="0.25">
      <c r="A3" t="s">
        <v>55</v>
      </c>
      <c r="B3" t="s">
        <v>36</v>
      </c>
      <c r="C3" t="s">
        <v>34</v>
      </c>
      <c r="D3" t="s">
        <v>37</v>
      </c>
      <c r="E3">
        <v>0.318</v>
      </c>
    </row>
    <row r="4" spans="1:5" x14ac:dyDescent="0.25">
      <c r="A4" t="s">
        <v>56</v>
      </c>
      <c r="B4" t="s">
        <v>37</v>
      </c>
      <c r="C4" t="s">
        <v>36</v>
      </c>
      <c r="D4" t="s">
        <v>35</v>
      </c>
      <c r="E4">
        <v>0.47099999999999997</v>
      </c>
    </row>
    <row r="5" spans="1:5" x14ac:dyDescent="0.25">
      <c r="A5" t="s">
        <v>57</v>
      </c>
      <c r="B5" t="s">
        <v>38</v>
      </c>
      <c r="C5" t="s">
        <v>39</v>
      </c>
      <c r="D5" t="s">
        <v>36</v>
      </c>
      <c r="E5">
        <v>0.32600000000000001</v>
      </c>
    </row>
    <row r="6" spans="1:5" x14ac:dyDescent="0.25">
      <c r="A6" t="s">
        <v>58</v>
      </c>
      <c r="B6" t="s">
        <v>40</v>
      </c>
      <c r="C6" t="s">
        <v>41</v>
      </c>
      <c r="D6" t="s">
        <v>37</v>
      </c>
      <c r="E6">
        <v>0.20399999999999999</v>
      </c>
    </row>
    <row r="7" spans="1:5" x14ac:dyDescent="0.25">
      <c r="A7" t="s">
        <v>59</v>
      </c>
      <c r="B7" t="s">
        <v>44</v>
      </c>
      <c r="C7" t="s">
        <v>42</v>
      </c>
      <c r="D7" t="s">
        <v>43</v>
      </c>
      <c r="E7">
        <v>0.23799999999999999</v>
      </c>
    </row>
    <row r="8" spans="1:5" x14ac:dyDescent="0.25">
      <c r="A8" t="s">
        <v>60</v>
      </c>
      <c r="B8" t="s">
        <v>43</v>
      </c>
      <c r="C8" t="s">
        <v>45</v>
      </c>
      <c r="D8" t="s">
        <v>42</v>
      </c>
      <c r="E8">
        <v>0.253</v>
      </c>
    </row>
    <row r="9" spans="1:5" x14ac:dyDescent="0.25">
      <c r="A9" t="s">
        <v>61</v>
      </c>
      <c r="B9" t="s">
        <v>46</v>
      </c>
      <c r="C9" t="s">
        <v>47</v>
      </c>
      <c r="D9" t="s">
        <v>48</v>
      </c>
      <c r="E9">
        <v>0.223</v>
      </c>
    </row>
    <row r="10" spans="1:5" x14ac:dyDescent="0.25">
      <c r="A10" t="s">
        <v>62</v>
      </c>
      <c r="B10" t="s">
        <v>49</v>
      </c>
      <c r="C10" t="s">
        <v>47</v>
      </c>
      <c r="D10" t="s">
        <v>48</v>
      </c>
      <c r="E10">
        <v>0.221</v>
      </c>
    </row>
    <row r="11" spans="1:5" x14ac:dyDescent="0.25">
      <c r="A11" t="s">
        <v>63</v>
      </c>
      <c r="B11" t="s">
        <v>50</v>
      </c>
      <c r="C11" t="s">
        <v>42</v>
      </c>
      <c r="D11" t="s">
        <v>51</v>
      </c>
      <c r="E11">
        <v>4.5999999999999999E-2</v>
      </c>
    </row>
    <row r="12" spans="1:5" x14ac:dyDescent="0.25">
      <c r="A12" t="s">
        <v>64</v>
      </c>
      <c r="B12" t="s">
        <v>52</v>
      </c>
      <c r="C12" t="s">
        <v>53</v>
      </c>
      <c r="D12" t="s">
        <v>51</v>
      </c>
      <c r="E12">
        <v>0.03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CC 1</vt:lpstr>
      <vt:lpstr>Sheet2</vt:lpstr>
      <vt:lpstr>Sheet1</vt:lpstr>
      <vt:lpstr>'CC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Wagner</dc:creator>
  <cp:lastModifiedBy>Mario Soto Luna</cp:lastModifiedBy>
  <cp:lastPrinted>2023-12-08T18:15:24Z</cp:lastPrinted>
  <dcterms:created xsi:type="dcterms:W3CDTF">2023-01-19T14:40:09Z</dcterms:created>
  <dcterms:modified xsi:type="dcterms:W3CDTF">2024-01-12T12:45:25Z</dcterms:modified>
</cp:coreProperties>
</file>